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完成\管委会（信贷补贴资金支持）\2020年征集前各项工作\关于征集2020年度首批中关村科技信贷和融资租赁支持资金项目的通知\目前最新\"/>
    </mc:Choice>
  </mc:AlternateContent>
  <bookViews>
    <workbookView xWindow="0" yWindow="0" windowWidth="19200" windowHeight="6980" tabRatio="823"/>
  </bookViews>
  <sheets>
    <sheet name="信息统计表（此表需提供电子版）" sheetId="10" r:id="rId1"/>
    <sheet name="4-1银行贷款类" sheetId="1" r:id="rId2"/>
    <sheet name="4-1-1银行贷款类" sheetId="2" r:id="rId3"/>
    <sheet name="4-2担保贷款类" sheetId="11" r:id="rId4"/>
    <sheet name="4-2-1担保贷款类" sheetId="12" r:id="rId5"/>
    <sheet name="4-3债券融资类" sheetId="13" r:id="rId6"/>
    <sheet name="4-3-1债券融资类" sheetId="14" r:id="rId7"/>
    <sheet name="4-4融资租赁类" sheetId="17" r:id="rId8"/>
    <sheet name="4-4-1融资租赁类" sheetId="18" r:id="rId9"/>
    <sheet name="2-1-2知识产权质押贷款（废）" sheetId="4" state="hidden" r:id="rId10"/>
    <sheet name="2-1-3股权质押贷款（废）" sheetId="6" state="hidden" r:id="rId11"/>
    <sheet name="2-1-4应收账款质押贷款（废）" sheetId="9" state="hidden" r:id="rId12"/>
    <sheet name="2-1-5并购贷款（废）" sheetId="8" state="hidden" r:id="rId13"/>
  </sheets>
  <definedNames>
    <definedName name="_xlnm.Print_Area" localSheetId="2">'4-1-1银行贷款类'!$A$1:$R$8</definedName>
    <definedName name="_xlnm.Print_Area" localSheetId="1">'4-1银行贷款类'!$A$1:$F$25</definedName>
    <definedName name="_xlnm.Print_Area" localSheetId="3">'4-2担保贷款类'!$A$1:$F$25</definedName>
    <definedName name="_xlnm.Print_Area" localSheetId="5">'4-3债券融资类'!$A$1:$F$25</definedName>
    <definedName name="_xlnm.Print_Area" localSheetId="7">'4-4融资租赁类'!$A$1:$F$25</definedName>
    <definedName name="_xlnm.Print_Titles" localSheetId="1">'4-1银行贷款类'!$1:$1</definedName>
    <definedName name="_xlnm.Print_Titles" localSheetId="3">'4-2担保贷款类'!$1:$1</definedName>
    <definedName name="_xlnm.Print_Titles" localSheetId="5">'4-3债券融资类'!$1:$1</definedName>
    <definedName name="_xlnm.Print_Titles" localSheetId="7">'4-4融资租赁类'!$1:$1</definedName>
    <definedName name="simple_0_1" localSheetId="1">'4-1银行贷款类'!#REF!</definedName>
    <definedName name="simple_0_1" localSheetId="3">'4-2担保贷款类'!#REF!</definedName>
    <definedName name="simple_0_1" localSheetId="5">'4-3债券融资类'!#REF!</definedName>
    <definedName name="simple_0_1" localSheetId="7">'4-4融资租赁类'!#REF!</definedName>
    <definedName name="simple_0_13" localSheetId="1">'4-1银行贷款类'!#REF!</definedName>
    <definedName name="simple_0_13" localSheetId="3">'4-2担保贷款类'!#REF!</definedName>
    <definedName name="simple_0_13" localSheetId="5">'4-3债券融资类'!#REF!</definedName>
    <definedName name="simple_0_13" localSheetId="7">'4-4融资租赁类'!#REF!</definedName>
    <definedName name="simple_0_14" localSheetId="1">'4-1银行贷款类'!#REF!</definedName>
    <definedName name="simple_0_14" localSheetId="3">'4-2担保贷款类'!#REF!</definedName>
    <definedName name="simple_0_14" localSheetId="5">'4-3债券融资类'!#REF!</definedName>
    <definedName name="simple_0_14" localSheetId="7">'4-4融资租赁类'!#REF!</definedName>
    <definedName name="simple_0_15" localSheetId="1">'4-1银行贷款类'!#REF!</definedName>
    <definedName name="simple_0_15" localSheetId="3">'4-2担保贷款类'!#REF!</definedName>
    <definedName name="simple_0_15" localSheetId="5">'4-3债券融资类'!#REF!</definedName>
    <definedName name="simple_0_15" localSheetId="7">'4-4融资租赁类'!#REF!</definedName>
    <definedName name="simple_0_16" localSheetId="1">'4-1银行贷款类'!#REF!</definedName>
    <definedName name="simple_0_16" localSheetId="3">'4-2担保贷款类'!#REF!</definedName>
    <definedName name="simple_0_16" localSheetId="5">'4-3债券融资类'!#REF!</definedName>
    <definedName name="simple_0_16" localSheetId="7">'4-4融资租赁类'!#REF!</definedName>
    <definedName name="simple_0_17" localSheetId="1">'4-1银行贷款类'!#REF!</definedName>
    <definedName name="simple_0_17" localSheetId="3">'4-2担保贷款类'!#REF!</definedName>
    <definedName name="simple_0_17" localSheetId="5">'4-3债券融资类'!#REF!</definedName>
    <definedName name="simple_0_17" localSheetId="7">'4-4融资租赁类'!#REF!</definedName>
    <definedName name="simple_0_19" localSheetId="1">'4-1银行贷款类'!#REF!</definedName>
    <definedName name="simple_0_19" localSheetId="3">'4-2担保贷款类'!#REF!</definedName>
    <definedName name="simple_0_19" localSheetId="5">'4-3债券融资类'!#REF!</definedName>
    <definedName name="simple_0_19" localSheetId="7">'4-4融资租赁类'!#REF!</definedName>
    <definedName name="simple_0_2" localSheetId="1">'4-1银行贷款类'!$E$2</definedName>
    <definedName name="simple_0_2" localSheetId="3">'4-2担保贷款类'!$E$2</definedName>
    <definedName name="simple_0_2" localSheetId="5">'4-3债券融资类'!$E$2</definedName>
    <definedName name="simple_0_2" localSheetId="7">'4-4融资租赁类'!$E$2</definedName>
    <definedName name="simple_0_21" localSheetId="1">'4-1银行贷款类'!#REF!</definedName>
    <definedName name="simple_0_21" localSheetId="3">'4-2担保贷款类'!#REF!</definedName>
    <definedName name="simple_0_21" localSheetId="5">'4-3债券融资类'!#REF!</definedName>
    <definedName name="simple_0_21" localSheetId="7">'4-4融资租赁类'!#REF!</definedName>
    <definedName name="simple_0_23" localSheetId="1">'4-1银行贷款类'!#REF!</definedName>
    <definedName name="simple_0_23" localSheetId="3">'4-2担保贷款类'!#REF!</definedName>
    <definedName name="simple_0_23" localSheetId="5">'4-3债券融资类'!#REF!</definedName>
    <definedName name="simple_0_23" localSheetId="7">'4-4融资租赁类'!#REF!</definedName>
    <definedName name="simple_0_25" localSheetId="1">'4-1银行贷款类'!#REF!</definedName>
    <definedName name="simple_0_25" localSheetId="3">'4-2担保贷款类'!#REF!</definedName>
    <definedName name="simple_0_25" localSheetId="5">'4-3债券融资类'!#REF!</definedName>
    <definedName name="simple_0_25" localSheetId="7">'4-4融资租赁类'!#REF!</definedName>
    <definedName name="simple_0_26" localSheetId="1">'4-1银行贷款类'!#REF!</definedName>
    <definedName name="simple_0_26" localSheetId="3">'4-2担保贷款类'!#REF!</definedName>
    <definedName name="simple_0_26" localSheetId="5">'4-3债券融资类'!#REF!</definedName>
    <definedName name="simple_0_26" localSheetId="7">'4-4融资租赁类'!#REF!</definedName>
    <definedName name="simple_0_3" localSheetId="1">'4-1银行贷款类'!#REF!</definedName>
    <definedName name="simple_0_3" localSheetId="3">'4-2担保贷款类'!#REF!</definedName>
    <definedName name="simple_0_3" localSheetId="5">'4-3债券融资类'!#REF!</definedName>
    <definedName name="simple_0_3" localSheetId="7">'4-4融资租赁类'!#REF!</definedName>
    <definedName name="simple_0_35" localSheetId="1">'4-1银行贷款类'!#REF!</definedName>
    <definedName name="simple_0_35" localSheetId="3">'4-2担保贷款类'!#REF!</definedName>
    <definedName name="simple_0_35" localSheetId="5">'4-3债券融资类'!#REF!</definedName>
    <definedName name="simple_0_35" localSheetId="7">'4-4融资租赁类'!#REF!</definedName>
    <definedName name="simple_0_36" localSheetId="1">'4-1银行贷款类'!#REF!</definedName>
    <definedName name="simple_0_36" localSheetId="3">'4-2担保贷款类'!#REF!</definedName>
    <definedName name="simple_0_36" localSheetId="5">'4-3债券融资类'!#REF!</definedName>
    <definedName name="simple_0_36" localSheetId="7">'4-4融资租赁类'!#REF!</definedName>
    <definedName name="simple_0_37" localSheetId="1">'4-1银行贷款类'!#REF!</definedName>
    <definedName name="simple_0_37" localSheetId="3">'4-2担保贷款类'!#REF!</definedName>
    <definedName name="simple_0_37" localSheetId="5">'4-3债券融资类'!#REF!</definedName>
    <definedName name="simple_0_37" localSheetId="7">'4-4融资租赁类'!#REF!</definedName>
    <definedName name="simple_0_4" localSheetId="1">'4-1银行贷款类'!$D$3</definedName>
    <definedName name="simple_0_4" localSheetId="3">'4-2担保贷款类'!$D$3</definedName>
    <definedName name="simple_0_4" localSheetId="5">'4-3债券融资类'!$D$3</definedName>
    <definedName name="simple_0_4" localSheetId="7">'4-4融资租赁类'!$D$3</definedName>
    <definedName name="simple_0_5" localSheetId="1">'4-1银行贷款类'!#REF!</definedName>
    <definedName name="simple_0_5" localSheetId="3">'4-2担保贷款类'!#REF!</definedName>
    <definedName name="simple_0_5" localSheetId="5">'4-3债券融资类'!#REF!</definedName>
    <definedName name="simple_0_5" localSheetId="7">'4-4融资租赁类'!#REF!</definedName>
    <definedName name="simple_0_6" localSheetId="1">'4-1银行贷款类'!$B$3</definedName>
    <definedName name="simple_0_6" localSheetId="3">'4-2担保贷款类'!#REF!</definedName>
    <definedName name="simple_0_6" localSheetId="5">'4-3债券融资类'!#REF!</definedName>
    <definedName name="simple_0_6" localSheetId="7">'4-4融资租赁类'!#REF!</definedName>
    <definedName name="simple_0_8" localSheetId="1">'4-1银行贷款类'!#REF!</definedName>
    <definedName name="simple_0_8" localSheetId="3">'4-2担保贷款类'!#REF!</definedName>
    <definedName name="simple_0_8" localSheetId="5">'4-3债券融资类'!#REF!</definedName>
    <definedName name="simple_0_8" localSheetId="7">'4-4融资租赁类'!#REF!</definedName>
    <definedName name="simple_0_9" localSheetId="1">'4-1银行贷款类'!#REF!</definedName>
    <definedName name="simple_0_9" localSheetId="3">'4-2担保贷款类'!#REF!</definedName>
    <definedName name="simple_0_9" localSheetId="5">'4-3债券融资类'!#REF!</definedName>
    <definedName name="simple_0_9" localSheetId="7">'4-4融资租赁类'!#REF!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7" l="1"/>
  <c r="E5" i="17"/>
  <c r="D5" i="17"/>
  <c r="B4" i="17"/>
  <c r="F3" i="17"/>
  <c r="B3" i="17"/>
  <c r="F2" i="17"/>
  <c r="B2" i="17"/>
  <c r="F5" i="13"/>
  <c r="E5" i="13"/>
  <c r="D5" i="13"/>
  <c r="B4" i="13"/>
  <c r="F3" i="13"/>
  <c r="B3" i="13"/>
  <c r="F2" i="13"/>
  <c r="B2" i="13"/>
  <c r="F5" i="11"/>
  <c r="E5" i="11"/>
  <c r="D5" i="11"/>
  <c r="B4" i="11"/>
  <c r="F3" i="11"/>
  <c r="B3" i="11"/>
  <c r="F2" i="11"/>
  <c r="B2" i="11"/>
  <c r="U8" i="12" l="1"/>
  <c r="B10" i="17" l="1"/>
  <c r="B10" i="13"/>
  <c r="B10" i="11"/>
  <c r="B10" i="1"/>
  <c r="G15" i="18" l="1"/>
  <c r="J15" i="18" s="1"/>
  <c r="I15" i="18"/>
  <c r="F24" i="17" l="1"/>
  <c r="E24" i="17"/>
  <c r="D24" i="17"/>
  <c r="F9" i="17"/>
  <c r="E9" i="17"/>
  <c r="B9" i="17"/>
  <c r="F7" i="17"/>
  <c r="E7" i="17"/>
  <c r="D7" i="17"/>
  <c r="C7" i="17"/>
  <c r="B7" i="17"/>
  <c r="D7" i="14" l="1"/>
  <c r="H7" i="14"/>
  <c r="J7" i="14"/>
  <c r="K7" i="14" s="1"/>
  <c r="F24" i="13"/>
  <c r="E24" i="13"/>
  <c r="D24" i="13"/>
  <c r="F9" i="13"/>
  <c r="E9" i="13"/>
  <c r="B9" i="13"/>
  <c r="F7" i="13"/>
  <c r="E7" i="13"/>
  <c r="D7" i="13"/>
  <c r="C7" i="13"/>
  <c r="B7" i="13"/>
  <c r="J3" i="12" l="1"/>
  <c r="N3" i="12"/>
  <c r="P8" i="12"/>
  <c r="R8" i="12"/>
  <c r="F24" i="11" l="1"/>
  <c r="E24" i="11"/>
  <c r="D24" i="11"/>
  <c r="F9" i="11"/>
  <c r="E9" i="11"/>
  <c r="B9" i="11"/>
  <c r="F7" i="11"/>
  <c r="E7" i="11"/>
  <c r="D7" i="11"/>
  <c r="C7" i="11"/>
  <c r="B7" i="11"/>
  <c r="F24" i="1" l="1"/>
  <c r="E24" i="1"/>
  <c r="D24" i="1"/>
  <c r="F9" i="1"/>
  <c r="E9" i="1"/>
  <c r="B9" i="1"/>
  <c r="C7" i="1"/>
  <c r="D7" i="1"/>
  <c r="E7" i="1"/>
  <c r="F7" i="1"/>
  <c r="B7" i="1"/>
  <c r="F5" i="1"/>
  <c r="E5" i="1"/>
  <c r="D5" i="1"/>
  <c r="B4" i="1"/>
  <c r="B3" i="1"/>
  <c r="F3" i="1"/>
  <c r="F2" i="1"/>
  <c r="B2" i="1"/>
  <c r="Q6" i="2"/>
  <c r="Q5" i="2"/>
  <c r="Q4" i="2"/>
  <c r="Q3" i="2"/>
  <c r="O8" i="2"/>
  <c r="K3" i="2"/>
  <c r="Q8" i="2" l="1"/>
  <c r="R8" i="2" s="1"/>
  <c r="Q4" i="8" l="1"/>
  <c r="Q5" i="8"/>
  <c r="Q6" i="8"/>
  <c r="Q7" i="8"/>
  <c r="Q3" i="8"/>
  <c r="Q3" i="9"/>
  <c r="Q4" i="9"/>
  <c r="Q5" i="9"/>
  <c r="Q6" i="9"/>
  <c r="Q7" i="9"/>
  <c r="R3" i="6"/>
  <c r="R4" i="6"/>
  <c r="R5" i="6"/>
  <c r="R6" i="6"/>
  <c r="R7" i="6"/>
  <c r="Q4" i="4"/>
  <c r="Q5" i="4"/>
  <c r="Q6" i="4"/>
  <c r="Q3" i="4"/>
  <c r="P3" i="9" l="1"/>
  <c r="W7" i="9" s="1"/>
  <c r="W4" i="9" l="1"/>
  <c r="W5" i="9"/>
  <c r="W6" i="9"/>
  <c r="P3" i="8"/>
  <c r="W4" i="8" s="1"/>
  <c r="Q3" i="6"/>
  <c r="X5" i="6" s="1"/>
  <c r="P3" i="4"/>
  <c r="W6" i="4" s="1"/>
  <c r="W6" i="8" l="1"/>
  <c r="X6" i="6"/>
  <c r="X4" i="6"/>
  <c r="R3" i="9"/>
  <c r="B3" i="9" s="1"/>
  <c r="W4" i="4"/>
  <c r="X7" i="6"/>
  <c r="S3" i="6" s="1"/>
  <c r="B3" i="6" s="1"/>
  <c r="W5" i="8"/>
  <c r="W5" i="4"/>
  <c r="W7" i="4"/>
  <c r="W7" i="8"/>
  <c r="R3" i="8" l="1"/>
  <c r="B3" i="8" s="1"/>
  <c r="R3" i="4"/>
  <c r="B3" i="4" s="1"/>
</calcChain>
</file>

<file path=xl/sharedStrings.xml><?xml version="1.0" encoding="utf-8"?>
<sst xmlns="http://schemas.openxmlformats.org/spreadsheetml/2006/main" count="578" uniqueCount="253">
  <si>
    <t>申请企业承诺书</t>
    <phoneticPr fontId="2" type="noConversion"/>
  </si>
  <si>
    <t>客户经理</t>
    <phoneticPr fontId="2" type="noConversion"/>
  </si>
  <si>
    <t>序号</t>
    <phoneticPr fontId="2" type="noConversion"/>
  </si>
  <si>
    <t>具体联系人</t>
    <phoneticPr fontId="2" type="noConversion"/>
  </si>
  <si>
    <t>姓名</t>
    <phoneticPr fontId="2" type="noConversion"/>
  </si>
  <si>
    <t>所属行业</t>
    <phoneticPr fontId="2" type="noConversion"/>
  </si>
  <si>
    <t>√</t>
    <phoneticPr fontId="9" type="noConversion"/>
  </si>
  <si>
    <t>√</t>
    <phoneticPr fontId="9" type="noConversion"/>
  </si>
  <si>
    <t>√</t>
    <phoneticPr fontId="9" type="noConversion"/>
  </si>
  <si>
    <t>√</t>
    <phoneticPr fontId="9" type="noConversion"/>
  </si>
  <si>
    <t>√</t>
    <phoneticPr fontId="9" type="noConversion"/>
  </si>
  <si>
    <t>示例公司（贷款一）</t>
    <phoneticPr fontId="2" type="noConversion"/>
  </si>
  <si>
    <t>付息金额（元）</t>
    <phoneticPr fontId="9" type="noConversion"/>
  </si>
  <si>
    <t>付息日期</t>
    <phoneticPr fontId="9" type="noConversion"/>
  </si>
  <si>
    <t>放款金额（元）</t>
    <phoneticPr fontId="9" type="noConversion"/>
  </si>
  <si>
    <t>放款日期</t>
    <phoneticPr fontId="9" type="noConversion"/>
  </si>
  <si>
    <t>合同贷款期限</t>
    <phoneticPr fontId="9" type="noConversion"/>
  </si>
  <si>
    <t>利息总额（元）</t>
    <phoneticPr fontId="9" type="noConversion"/>
  </si>
  <si>
    <t>实际利率（%）</t>
    <phoneticPr fontId="9" type="noConversion"/>
  </si>
  <si>
    <t>基准利率（%）</t>
    <phoneticPr fontId="9" type="noConversion"/>
  </si>
  <si>
    <t>贷款金额（元）</t>
    <phoneticPr fontId="11" type="noConversion"/>
  </si>
  <si>
    <t>是否按时还本付息</t>
    <phoneticPr fontId="9" type="noConversion"/>
  </si>
  <si>
    <t>放款单上的贷款起止期限是否满1年</t>
    <phoneticPr fontId="9" type="noConversion"/>
  </si>
  <si>
    <t>是否具有核心技术或自主知识产权</t>
    <phoneticPr fontId="9" type="noConversion"/>
  </si>
  <si>
    <t>是否为重点产业</t>
    <phoneticPr fontId="9" type="noConversion"/>
  </si>
  <si>
    <t>是否为高新技术企业</t>
    <phoneticPr fontId="2" type="noConversion"/>
  </si>
  <si>
    <t>申请公司名称</t>
  </si>
  <si>
    <t>中关村企业科技信贷支持资金贷款信息表（知识产权质押贷款）</t>
    <phoneticPr fontId="9" type="noConversion"/>
  </si>
  <si>
    <t>中关村企业科技信贷支持资金贷款信息表（并购贷款）</t>
    <phoneticPr fontId="9" type="noConversion"/>
  </si>
  <si>
    <t>是否为并购专门贷款</t>
  </si>
  <si>
    <t>申请补贴金额（元）</t>
    <phoneticPr fontId="2" type="noConversion"/>
  </si>
  <si>
    <t>申请补贴金额（元）</t>
    <phoneticPr fontId="2" type="noConversion"/>
  </si>
  <si>
    <t>申请补贴金额（元）</t>
    <phoneticPr fontId="2" type="noConversion"/>
  </si>
  <si>
    <t>申请补贴金额（元）</t>
    <phoneticPr fontId="2" type="noConversion"/>
  </si>
  <si>
    <t>申请补贴比例（40%）</t>
    <phoneticPr fontId="2" type="noConversion"/>
  </si>
  <si>
    <t>申请补贴比例（40%）</t>
    <phoneticPr fontId="2" type="noConversion"/>
  </si>
  <si>
    <t>还本日期</t>
    <phoneticPr fontId="9" type="noConversion"/>
  </si>
  <si>
    <t>还本金额（元）</t>
    <phoneticPr fontId="9" type="noConversion"/>
  </si>
  <si>
    <t>1年</t>
    <phoneticPr fontId="2" type="noConversion"/>
  </si>
  <si>
    <t>是否为绿色企业、北京四板标准板和科技创新板挂牌企业</t>
    <phoneticPr fontId="2" type="noConversion"/>
  </si>
  <si>
    <t>1年</t>
    <phoneticPr fontId="2" type="noConversion"/>
  </si>
  <si>
    <t>×</t>
    <phoneticPr fontId="2" type="noConversion"/>
  </si>
  <si>
    <t>1年</t>
    <phoneticPr fontId="2" type="noConversion"/>
  </si>
  <si>
    <t>1年</t>
    <phoneticPr fontId="2" type="noConversion"/>
  </si>
  <si>
    <t>中关村企业科技信贷支持资金贷款信息表（股权质押贷款）</t>
    <phoneticPr fontId="9" type="noConversion"/>
  </si>
  <si>
    <t>融资业务发生时点上一年度收入是否在2亿元以下</t>
    <phoneticPr fontId="9" type="noConversion"/>
  </si>
  <si>
    <t>融资业务发生时点上一年度收入是否在2亿元以下</t>
    <phoneticPr fontId="9" type="noConversion"/>
  </si>
  <si>
    <t>放款单上的放款日截止第一笔本金还款日是否满6个月</t>
    <phoneticPr fontId="9" type="noConversion"/>
  </si>
  <si>
    <t>申请补贴比例（40%）</t>
    <phoneticPr fontId="2" type="noConversion"/>
  </si>
  <si>
    <t>首次获得</t>
  </si>
  <si>
    <t>中长期贷款（2年（含）以上）</t>
  </si>
  <si>
    <t>首次获得</t>
    <phoneticPr fontId="2" type="noConversion"/>
  </si>
  <si>
    <t>是否经法定质押登记机构登记，并将应收账款质押</t>
    <phoneticPr fontId="2" type="noConversion"/>
  </si>
  <si>
    <t>上浮比例（30%、不限）</t>
  </si>
  <si>
    <t>√</t>
    <phoneticPr fontId="2" type="noConversion"/>
  </si>
  <si>
    <t>√</t>
    <phoneticPr fontId="2" type="noConversion"/>
  </si>
  <si>
    <t>×</t>
    <phoneticPr fontId="2" type="noConversion"/>
  </si>
  <si>
    <t>发明专利</t>
    <phoneticPr fontId="2" type="noConversion"/>
  </si>
  <si>
    <t>实用新型专利</t>
    <phoneticPr fontId="2" type="noConversion"/>
  </si>
  <si>
    <t>外观设计专利</t>
    <phoneticPr fontId="2" type="noConversion"/>
  </si>
  <si>
    <t>软件著作权</t>
    <phoneticPr fontId="2" type="noConversion"/>
  </si>
  <si>
    <t>其他</t>
    <phoneticPr fontId="2" type="noConversion"/>
  </si>
  <si>
    <t>知识产权数量（个）</t>
    <phoneticPr fontId="2" type="noConversion"/>
  </si>
  <si>
    <t>放款单金额（元）</t>
    <phoneticPr fontId="2" type="noConversion"/>
  </si>
  <si>
    <t>申请补贴金额（元）</t>
    <phoneticPr fontId="2" type="noConversion"/>
  </si>
  <si>
    <t>合计</t>
    <phoneticPr fontId="2" type="noConversion"/>
  </si>
  <si>
    <t>——</t>
    <phoneticPr fontId="2" type="noConversion"/>
  </si>
  <si>
    <t>申请补贴信贷产品类别（选择一类）</t>
    <phoneticPr fontId="2" type="noConversion"/>
  </si>
  <si>
    <t>申报利息金额（元，多年期贷款，只能填写1年利息）</t>
    <phoneticPr fontId="2" type="noConversion"/>
  </si>
  <si>
    <t>注1：一份贷款合同多次放款的，每一笔放款单独视同“一笔”贷款</t>
    <phoneticPr fontId="2" type="noConversion"/>
  </si>
  <si>
    <t>实际上浮比例</t>
    <phoneticPr fontId="11" type="noConversion"/>
  </si>
  <si>
    <t>贷款合同总金额（元）</t>
    <phoneticPr fontId="11" type="noConversion"/>
  </si>
  <si>
    <t>放款单日期</t>
    <phoneticPr fontId="9" type="noConversion"/>
  </si>
  <si>
    <t>示例公司（放款一）</t>
    <phoneticPr fontId="2" type="noConversion"/>
  </si>
  <si>
    <t>放款一合计</t>
    <phoneticPr fontId="2" type="noConversion"/>
  </si>
  <si>
    <t>——</t>
    <phoneticPr fontId="2" type="noConversion"/>
  </si>
  <si>
    <t>——</t>
    <phoneticPr fontId="2" type="noConversion"/>
  </si>
  <si>
    <t>——</t>
    <phoneticPr fontId="2" type="noConversion"/>
  </si>
  <si>
    <t>——</t>
    <phoneticPr fontId="2" type="noConversion"/>
  </si>
  <si>
    <t>融资业务发生时点上一年度企业所得税年度汇算清缴收入金额（万元）</t>
    <phoneticPr fontId="9" type="noConversion"/>
  </si>
  <si>
    <t>第一笔本金还款日是否满6个月（180天）</t>
    <phoneticPr fontId="9" type="noConversion"/>
  </si>
  <si>
    <t>是否在全国中小企业股份转让系统（新三板）挂牌的企业，并将股权直接质押</t>
    <phoneticPr fontId="2" type="noConversion"/>
  </si>
  <si>
    <t>申请补贴情况（每笔补贴填写一行，可加行）</t>
    <phoneticPr fontId="2" type="noConversion"/>
  </si>
  <si>
    <t>中关村企业科技信贷支持资金申请表（银行信贷类）（样表）</t>
    <phoneticPr fontId="2" type="noConversion"/>
  </si>
  <si>
    <t>1.中关村企业科技信贷支持资金申请表（只填写一份）</t>
    <phoneticPr fontId="2" type="noConversion"/>
  </si>
  <si>
    <t>2.中关村企业科技信贷支持资金贷款信息表（一份贷款合同多次放款的，每一笔放款单填写一份）</t>
    <phoneticPr fontId="2" type="noConversion"/>
  </si>
  <si>
    <t>我公司承诺：本申请表中所填报内容和所提交材料均为真实、合法的，我公司对此承担一切法律责任。
                                                单位（公章）
                                     法定代表人（签字）：
                                          年     月     日</t>
    <phoneticPr fontId="2" type="noConversion"/>
  </si>
  <si>
    <t>贷款类型</t>
    <phoneticPr fontId="2" type="noConversion"/>
  </si>
  <si>
    <t>信用贷款</t>
    <phoneticPr fontId="2" type="noConversion"/>
  </si>
  <si>
    <t>知识产权质押贷款</t>
    <phoneticPr fontId="2" type="noConversion"/>
  </si>
  <si>
    <t>股权质押贷款</t>
    <phoneticPr fontId="2" type="noConversion"/>
  </si>
  <si>
    <t>应收账款质押贷款</t>
    <phoneticPr fontId="2" type="noConversion"/>
  </si>
  <si>
    <t>并购贷款</t>
    <phoneticPr fontId="2" type="noConversion"/>
  </si>
  <si>
    <t>中关村企业科技信贷支持资金贷款信息表（银行信贷类）（每笔放款单填写一份）（样表）</t>
    <phoneticPr fontId="9" type="noConversion"/>
  </si>
  <si>
    <t xml:space="preserve"> </t>
    <phoneticPr fontId="2" type="noConversion"/>
  </si>
  <si>
    <t>所属园区</t>
  </si>
  <si>
    <t>姓名</t>
  </si>
  <si>
    <t>职务</t>
  </si>
  <si>
    <t>联系方式</t>
  </si>
  <si>
    <t>联系方式</t>
    <phoneticPr fontId="2" type="noConversion"/>
  </si>
  <si>
    <t>发明专利</t>
  </si>
  <si>
    <t>实用新型专利</t>
  </si>
  <si>
    <t>外观设计专利</t>
  </si>
  <si>
    <t>软件著作权</t>
  </si>
  <si>
    <t>其他</t>
  </si>
  <si>
    <t>知识产权数量（个）</t>
  </si>
  <si>
    <t>企业名称</t>
  </si>
  <si>
    <t>企业名称</t>
    <phoneticPr fontId="2" type="noConversion"/>
  </si>
  <si>
    <t>申报机构信息</t>
    <phoneticPr fontId="2" type="noConversion"/>
  </si>
  <si>
    <t>机构全称</t>
    <phoneticPr fontId="2" type="noConversion"/>
  </si>
  <si>
    <t>客户经理</t>
  </si>
  <si>
    <t>所属园区</t>
    <phoneticPr fontId="2" type="noConversion"/>
  </si>
  <si>
    <t>所属行业</t>
    <phoneticPr fontId="2" type="noConversion"/>
  </si>
  <si>
    <t>企业基本信息（应和中关村科技园区管理委员会官网中的“企业名录”保持一致）</t>
    <phoneticPr fontId="2" type="noConversion"/>
  </si>
  <si>
    <t>海淀园</t>
  </si>
  <si>
    <t>法定代表人</t>
  </si>
  <si>
    <t>法定代表人</t>
    <phoneticPr fontId="2" type="noConversion"/>
  </si>
  <si>
    <t>公司联系人</t>
    <phoneticPr fontId="2" type="noConversion"/>
  </si>
  <si>
    <t>申报机构信息</t>
    <phoneticPr fontId="2" type="noConversion"/>
  </si>
  <si>
    <t>昌平园</t>
  </si>
  <si>
    <t>大兴园</t>
  </si>
  <si>
    <t>顺义园</t>
  </si>
  <si>
    <t>怀柔园</t>
  </si>
  <si>
    <t>丰台园</t>
  </si>
  <si>
    <t>延庆园</t>
  </si>
  <si>
    <t>亦庄园</t>
  </si>
  <si>
    <t>西城园</t>
  </si>
  <si>
    <t>通州园</t>
  </si>
  <si>
    <t>朝阳园</t>
  </si>
  <si>
    <t>东城园</t>
  </si>
  <si>
    <t>石景山园</t>
  </si>
  <si>
    <t>门头沟园</t>
  </si>
  <si>
    <t>房山园</t>
  </si>
  <si>
    <t>密云园</t>
  </si>
  <si>
    <t>平谷园</t>
  </si>
  <si>
    <t>前沿信息产业</t>
    <phoneticPr fontId="2" type="noConversion"/>
  </si>
  <si>
    <t>生物健康产业</t>
    <phoneticPr fontId="2" type="noConversion"/>
  </si>
  <si>
    <t>智能制造和新材料产业</t>
    <phoneticPr fontId="2" type="noConversion"/>
  </si>
  <si>
    <t>生态环境与新能源产业</t>
    <phoneticPr fontId="2" type="noConversion"/>
  </si>
  <si>
    <t>现代交通产业</t>
    <phoneticPr fontId="2" type="noConversion"/>
  </si>
  <si>
    <t>新兴服务业</t>
    <phoneticPr fontId="2" type="noConversion"/>
  </si>
  <si>
    <t>11111111-1</t>
    <phoneticPr fontId="2" type="noConversion"/>
  </si>
  <si>
    <t>说明：</t>
    <phoneticPr fontId="2" type="noConversion"/>
  </si>
  <si>
    <t>1、此表格1-17行已隐藏，请勿删除</t>
    <phoneticPr fontId="2" type="noConversion"/>
  </si>
  <si>
    <t>提示：此表标记颜色的信息从“信息统计表”中链接，无需重复填写</t>
    <phoneticPr fontId="2" type="noConversion"/>
  </si>
  <si>
    <t>填表说明</t>
    <phoneticPr fontId="2" type="noConversion"/>
  </si>
  <si>
    <t>2、此表无需打印，需提供电子版给金融机构，再由金融机构统一提供至审核单位</t>
    <phoneticPr fontId="2" type="noConversion"/>
  </si>
  <si>
    <t>主营业务、主要产品或服务</t>
    <phoneticPr fontId="2" type="noConversion"/>
  </si>
  <si>
    <t>信用贷款</t>
  </si>
  <si>
    <t>知识产权质押贷款</t>
  </si>
  <si>
    <t>股权质押贷款</t>
  </si>
  <si>
    <t>应收账款质押贷款</t>
  </si>
  <si>
    <t>并购贷款</t>
  </si>
  <si>
    <t>放款单金额（元）</t>
  </si>
  <si>
    <t>申报利息金额（元，多年期贷款，只能填写1年利息）</t>
  </si>
  <si>
    <t>申请补贴金额（元）</t>
  </si>
  <si>
    <t>担保贷款</t>
    <phoneticPr fontId="2" type="noConversion"/>
  </si>
  <si>
    <t>申请补贴信贷产品类别（选择一类）</t>
  </si>
  <si>
    <t>中关村企业科技信贷支持资金申请表（担保贷款类）（样表）</t>
    <phoneticPr fontId="2" type="noConversion"/>
  </si>
  <si>
    <t>——</t>
    <phoneticPr fontId="2" type="noConversion"/>
  </si>
  <si>
    <t>放款一合计</t>
    <phoneticPr fontId="2" type="noConversion"/>
  </si>
  <si>
    <t>——</t>
  </si>
  <si>
    <t xml:space="preserve"> </t>
    <phoneticPr fontId="2" type="noConversion"/>
  </si>
  <si>
    <t>1年</t>
    <phoneticPr fontId="2" type="noConversion"/>
  </si>
  <si>
    <t>√</t>
    <phoneticPr fontId="9" type="noConversion"/>
  </si>
  <si>
    <t>×</t>
    <phoneticPr fontId="2" type="noConversion"/>
  </si>
  <si>
    <t>示例公司（贷款一）</t>
    <phoneticPr fontId="2" type="noConversion"/>
  </si>
  <si>
    <t>付息金额（元）</t>
  </si>
  <si>
    <t>付息日期</t>
  </si>
  <si>
    <t>还本金额（元）</t>
  </si>
  <si>
    <t>还本日期</t>
  </si>
  <si>
    <t>放款金额（元）</t>
    <phoneticPr fontId="9" type="noConversion"/>
  </si>
  <si>
    <t>放款单日期</t>
    <phoneticPr fontId="9" type="noConversion"/>
  </si>
  <si>
    <t>实际上浮比例</t>
    <phoneticPr fontId="11" type="noConversion"/>
  </si>
  <si>
    <t>实际利率（%）</t>
    <phoneticPr fontId="9" type="noConversion"/>
  </si>
  <si>
    <t>基准利率（%）</t>
    <phoneticPr fontId="9" type="noConversion"/>
  </si>
  <si>
    <t>担保合同约定的担保费总金额（元）</t>
    <phoneticPr fontId="2" type="noConversion"/>
  </si>
  <si>
    <t>实际担保费率</t>
    <phoneticPr fontId="2" type="noConversion"/>
  </si>
  <si>
    <t>担保责任比例</t>
    <phoneticPr fontId="2" type="noConversion"/>
  </si>
  <si>
    <t>合同贷款期限</t>
    <phoneticPr fontId="2" type="noConversion"/>
  </si>
  <si>
    <t>贷款合同总金额（元）</t>
    <phoneticPr fontId="11" type="noConversion"/>
  </si>
  <si>
    <t>是否按时还本付息</t>
    <phoneticPr fontId="9" type="noConversion"/>
  </si>
  <si>
    <t>第一笔本金还款日是否满6个月（180天）</t>
  </si>
  <si>
    <t>是否为担保贷款</t>
    <phoneticPr fontId="9" type="noConversion"/>
  </si>
  <si>
    <t>是否首次获得贷款</t>
    <phoneticPr fontId="2" type="noConversion"/>
  </si>
  <si>
    <t>中关村企业科技信贷支持资金贷款信息表（担保贷款）（每笔放款单填写一份）（样表）</t>
    <phoneticPr fontId="9" type="noConversion"/>
  </si>
  <si>
    <t>中关村企业科技信贷支持资金申请表（债券融资类）（样表）</t>
  </si>
  <si>
    <t>创新创业债</t>
  </si>
  <si>
    <t>战略性新兴产业债</t>
  </si>
  <si>
    <t>绿色债</t>
  </si>
  <si>
    <t>双创孵化债</t>
  </si>
  <si>
    <t>北京四板市场可转债</t>
  </si>
  <si>
    <t>合计</t>
    <phoneticPr fontId="2" type="noConversion"/>
  </si>
  <si>
    <t xml:space="preserve"> </t>
  </si>
  <si>
    <t>**</t>
    <phoneticPr fontId="2" type="noConversion"/>
  </si>
  <si>
    <t>*年</t>
    <phoneticPr fontId="2" type="noConversion"/>
  </si>
  <si>
    <t>示例公司（融资一）</t>
    <phoneticPr fontId="2" type="noConversion"/>
  </si>
  <si>
    <t>申请补贴金额（元）</t>
    <phoneticPr fontId="9" type="noConversion"/>
  </si>
  <si>
    <t>付息金额（元）</t>
    <phoneticPr fontId="9" type="noConversion"/>
  </si>
  <si>
    <t>还本金额（元）</t>
    <phoneticPr fontId="9" type="noConversion"/>
  </si>
  <si>
    <t>还本日期</t>
    <phoneticPr fontId="9" type="noConversion"/>
  </si>
  <si>
    <t>发债日期</t>
    <phoneticPr fontId="9" type="noConversion"/>
  </si>
  <si>
    <t>债券期限</t>
    <phoneticPr fontId="9" type="noConversion"/>
  </si>
  <si>
    <t>发债金额（元）</t>
    <phoneticPr fontId="11" type="noConversion"/>
  </si>
  <si>
    <t>融资业务发生时点上一年度收入是否在5亿元以下</t>
    <phoneticPr fontId="9" type="noConversion"/>
  </si>
  <si>
    <t>中关村企业科技信贷支持资金贷款信息表（债券融资类）（样表）</t>
    <phoneticPr fontId="9" type="noConversion"/>
  </si>
  <si>
    <t>融资租赁业务</t>
    <phoneticPr fontId="2" type="noConversion"/>
  </si>
  <si>
    <t>实付租息金额（元）</t>
  </si>
  <si>
    <t>融资租赁服务一合计</t>
    <phoneticPr fontId="2" type="noConversion"/>
  </si>
  <si>
    <t>2年</t>
    <phoneticPr fontId="2" type="noConversion"/>
  </si>
  <si>
    <t>示例公司（融资租赁业务一）</t>
    <phoneticPr fontId="2" type="noConversion"/>
  </si>
  <si>
    <t>实付租息（元）</t>
    <phoneticPr fontId="2" type="noConversion"/>
  </si>
  <si>
    <t>付租息日期</t>
    <phoneticPr fontId="2" type="noConversion"/>
  </si>
  <si>
    <t>租赁合同总租息（元）</t>
    <phoneticPr fontId="2" type="noConversion"/>
  </si>
  <si>
    <t>租赁期限</t>
    <phoneticPr fontId="2" type="noConversion"/>
  </si>
  <si>
    <t>实付服务费金额（元）</t>
    <phoneticPr fontId="2" type="noConversion"/>
  </si>
  <si>
    <t>付服务费日期</t>
    <phoneticPr fontId="2" type="noConversion"/>
  </si>
  <si>
    <t>实付服务费（元）</t>
    <phoneticPr fontId="2" type="noConversion"/>
  </si>
  <si>
    <t>租赁合同总服务费（元）</t>
    <phoneticPr fontId="2" type="noConversion"/>
  </si>
  <si>
    <t>租赁合同总本金（元）</t>
    <phoneticPr fontId="2" type="noConversion"/>
  </si>
  <si>
    <t>应对疫情的检测诊断、治疗及防护等相关药品和医疗器械的研发及产业化</t>
    <phoneticPr fontId="2" type="noConversion"/>
  </si>
  <si>
    <t>人工智能技术产品在防控治疗相关服务、药品器械防护用品生产制造以及无人物流等领域的应用</t>
    <phoneticPr fontId="2" type="noConversion"/>
  </si>
  <si>
    <t>大数据、物联网、5G、高端芯片、虚拟现实等技术产品在抗击疫情一线的创新应用</t>
    <phoneticPr fontId="2" type="noConversion"/>
  </si>
  <si>
    <t>发挥环保节能等技术优势，参与各地应急病区建设</t>
    <phoneticPr fontId="2" type="noConversion"/>
  </si>
  <si>
    <t>发挥“互联网+”平台优势，开展生产生活服务保障</t>
    <phoneticPr fontId="2" type="noConversion"/>
  </si>
  <si>
    <t>单笔贷款期限是否在1年以上</t>
  </si>
  <si>
    <t>单笔贷款期限是否在1年以上</t>
    <phoneticPr fontId="9" type="noConversion"/>
  </si>
  <si>
    <t>公司简介（含发展历程、核心技术或自主 知识产权、商业模式、行业地位、发展趋势等，400字以内）</t>
    <phoneticPr fontId="2" type="noConversion"/>
  </si>
  <si>
    <t>中关村企业融资租赁支持资金申请表（样表）</t>
    <phoneticPr fontId="2" type="noConversion"/>
  </si>
  <si>
    <t>组织机构代码</t>
  </si>
  <si>
    <t>示例公司——甲公司</t>
    <phoneticPr fontId="2" type="noConversion"/>
  </si>
  <si>
    <t>张三</t>
    <phoneticPr fontId="2" type="noConversion"/>
  </si>
  <si>
    <t>前沿信息产业</t>
  </si>
  <si>
    <t>应对疫情的检测诊断、治疗及防护等相关药品和医疗器械的研发及产业化</t>
  </si>
  <si>
    <t>李四</t>
    <phoneticPr fontId="2" type="noConversion"/>
  </si>
  <si>
    <t>王五</t>
    <phoneticPr fontId="2" type="noConversion"/>
  </si>
  <si>
    <t>××部门经理</t>
    <phoneticPr fontId="2" type="noConversion"/>
  </si>
  <si>
    <t>134********</t>
    <phoneticPr fontId="2" type="noConversion"/>
  </si>
  <si>
    <t>3</t>
    <phoneticPr fontId="2" type="noConversion"/>
  </si>
  <si>
    <t>4</t>
    <phoneticPr fontId="2" type="noConversion"/>
  </si>
  <si>
    <t>10</t>
    <phoneticPr fontId="2" type="noConversion"/>
  </si>
  <si>
    <t>20</t>
    <phoneticPr fontId="2" type="noConversion"/>
  </si>
  <si>
    <t>5</t>
    <phoneticPr fontId="2" type="noConversion"/>
  </si>
  <si>
    <t>中国××银行股份有限公司</t>
    <phoneticPr fontId="2" type="noConversion"/>
  </si>
  <si>
    <t>136********</t>
    <phoneticPr fontId="2" type="noConversion"/>
  </si>
  <si>
    <t>担保贷款</t>
  </si>
  <si>
    <t>发债金额（元）</t>
    <phoneticPr fontId="2" type="noConversion"/>
  </si>
  <si>
    <t>融资租赁业务</t>
  </si>
  <si>
    <t>中关村企业融资租赁支持资金融资租赁信息表（每笔融资业务填写一份）（样表）</t>
    <phoneticPr fontId="9" type="noConversion"/>
  </si>
  <si>
    <t>3、为避免企业重复填报，在此表中填写信息后，会自动链接至表“4-1”等表格中</t>
    <phoneticPr fontId="2" type="noConversion"/>
  </si>
  <si>
    <t>受疫情影响严重</t>
    <phoneticPr fontId="2" type="noConversion"/>
  </si>
  <si>
    <t>参与疫情防控或受疫情影响严重企业类型</t>
    <phoneticPr fontId="2" type="noConversion"/>
  </si>
  <si>
    <t>参与疫情防控或受疫情影响严重企业类型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</si>
</sst>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6"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10"/>
      <name val="Arial"/>
      <family val="2"/>
    </font>
    <font>
      <b/>
      <sz val="11"/>
      <color rgb="FFFF0000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0" borderId="0"/>
  </cellStyleXfs>
  <cellXfs count="8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3" fontId="6" fillId="0" borderId="1" xfId="1" applyFont="1" applyFill="1" applyBorder="1" applyAlignment="1">
      <alignment horizontal="right" vertical="center" wrapText="1"/>
    </xf>
    <xf numFmtId="14" fontId="5" fillId="0" borderId="1" xfId="0" applyNumberFormat="1" applyFont="1" applyBorder="1" applyAlignment="1">
      <alignment horizontal="center" vertical="center"/>
    </xf>
    <xf numFmtId="43" fontId="5" fillId="0" borderId="1" xfId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9" fontId="5" fillId="0" borderId="1" xfId="2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left" vertical="center" wrapText="1"/>
    </xf>
    <xf numFmtId="0" fontId="5" fillId="0" borderId="1" xfId="1" applyNumberFormat="1" applyFont="1" applyFill="1" applyBorder="1" applyAlignment="1">
      <alignment horizontal="left" vertical="center" wrapText="1"/>
    </xf>
    <xf numFmtId="0" fontId="7" fillId="0" borderId="0" xfId="0" applyFont="1" applyAlignment="1"/>
    <xf numFmtId="14" fontId="10" fillId="0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left" vertical="center" wrapText="1"/>
    </xf>
    <xf numFmtId="2" fontId="5" fillId="0" borderId="1" xfId="1" applyNumberFormat="1" applyFont="1" applyFill="1" applyBorder="1" applyAlignment="1">
      <alignment horizontal="center" vertical="center"/>
    </xf>
    <xf numFmtId="43" fontId="5" fillId="0" borderId="0" xfId="0" applyNumberFormat="1" applyFont="1" applyAlignment="1">
      <alignment vertical="center"/>
    </xf>
    <xf numFmtId="9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43" fontId="5" fillId="0" borderId="1" xfId="1" applyNumberFormat="1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43" fontId="5" fillId="0" borderId="1" xfId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/>
    <xf numFmtId="0" fontId="6" fillId="0" borderId="1" xfId="3" applyFont="1" applyFill="1" applyBorder="1"/>
    <xf numFmtId="0" fontId="6" fillId="0" borderId="1" xfId="0" applyFont="1" applyFill="1" applyBorder="1" applyAlignment="1"/>
    <xf numFmtId="43" fontId="1" fillId="0" borderId="1" xfId="1" applyFont="1" applyBorder="1" applyAlignment="1">
      <alignment horizontal="right" vertical="center" wrapText="1"/>
    </xf>
    <xf numFmtId="0" fontId="15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14" fontId="5" fillId="0" borderId="1" xfId="1" applyNumberFormat="1" applyFont="1" applyBorder="1" applyAlignment="1">
      <alignment horizontal="center" vertical="center"/>
    </xf>
    <xf numFmtId="9" fontId="5" fillId="0" borderId="2" xfId="2" applyNumberFormat="1" applyFont="1" applyBorder="1" applyAlignment="1">
      <alignment horizontal="center" vertical="center"/>
    </xf>
    <xf numFmtId="9" fontId="6" fillId="0" borderId="1" xfId="1" applyNumberFormat="1" applyFont="1" applyFill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/>
    </xf>
    <xf numFmtId="9" fontId="6" fillId="0" borderId="1" xfId="1" applyNumberFormat="1" applyFont="1" applyFill="1" applyBorder="1" applyAlignment="1">
      <alignment horizontal="right" vertical="center" wrapText="1"/>
    </xf>
    <xf numFmtId="43" fontId="6" fillId="0" borderId="1" xfId="1" applyFont="1" applyFill="1" applyBorder="1" applyAlignment="1">
      <alignment horizontal="center" vertical="center" wrapText="1"/>
    </xf>
    <xf numFmtId="14" fontId="6" fillId="0" borderId="1" xfId="1" applyNumberFormat="1" applyFont="1" applyFill="1" applyBorder="1" applyAlignment="1">
      <alignment horizontal="center" vertical="center" wrapText="1"/>
    </xf>
    <xf numFmtId="43" fontId="5" fillId="0" borderId="1" xfId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49" fontId="1" fillId="5" borderId="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7" xfId="0" applyNumberFormat="1" applyFont="1" applyFill="1" applyBorder="1" applyAlignment="1">
      <alignment horizontal="center" vertical="center" wrapText="1"/>
    </xf>
    <xf numFmtId="49" fontId="1" fillId="5" borderId="8" xfId="0" applyNumberFormat="1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4">
    <cellStyle name="百分比" xfId="2" builtinId="5"/>
    <cellStyle name="常规" xfId="0" builtinId="0"/>
    <cellStyle name="常规 13" xfId="3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Q24"/>
  <sheetViews>
    <sheetView tabSelected="1" topLeftCell="A18" workbookViewId="0">
      <pane xSplit="1" ySplit="2" topLeftCell="B20" activePane="bottomRight" state="frozen"/>
      <selection activeCell="A18" sqref="A18"/>
      <selection pane="topRight" activeCell="B18" sqref="B18"/>
      <selection pane="bottomLeft" activeCell="A20" sqref="A20"/>
      <selection pane="bottomRight" activeCell="F18" sqref="F18:F19"/>
    </sheetView>
  </sheetViews>
  <sheetFormatPr defaultColWidth="8.7265625" defaultRowHeight="13"/>
  <cols>
    <col min="1" max="1" width="16.453125" style="3" customWidth="1"/>
    <col min="2" max="2" width="9.90625" style="3" customWidth="1"/>
    <col min="3" max="4" width="8.90625" style="3" bestFit="1" customWidth="1"/>
    <col min="5" max="5" width="10.08984375" style="3" customWidth="1"/>
    <col min="6" max="6" width="21" style="3" customWidth="1"/>
    <col min="7" max="7" width="6.7265625" style="3" bestFit="1" customWidth="1"/>
    <col min="8" max="8" width="5.08984375" style="3" bestFit="1" customWidth="1"/>
    <col min="9" max="9" width="8.90625" style="3" bestFit="1" customWidth="1"/>
    <col min="10" max="10" width="5.08984375" style="3" bestFit="1" customWidth="1"/>
    <col min="11" max="13" width="6.90625" style="3" customWidth="1"/>
    <col min="14" max="14" width="5.08984375" style="3" bestFit="1" customWidth="1"/>
    <col min="15" max="16" width="8.90625" style="3" bestFit="1" customWidth="1"/>
    <col min="17" max="17" width="8.453125" style="3" bestFit="1" customWidth="1"/>
    <col min="18" max="16384" width="8.7265625" style="3"/>
  </cols>
  <sheetData>
    <row r="1" spans="4:6" hidden="1">
      <c r="D1" s="44" t="s">
        <v>114</v>
      </c>
      <c r="E1" s="3" t="s">
        <v>135</v>
      </c>
      <c r="F1" s="3" t="s">
        <v>220</v>
      </c>
    </row>
    <row r="2" spans="4:6" hidden="1">
      <c r="D2" s="44" t="s">
        <v>119</v>
      </c>
      <c r="E2" s="3" t="s">
        <v>136</v>
      </c>
      <c r="F2" s="3" t="s">
        <v>221</v>
      </c>
    </row>
    <row r="3" spans="4:6" hidden="1">
      <c r="D3" s="45" t="s">
        <v>120</v>
      </c>
      <c r="E3" s="3" t="s">
        <v>137</v>
      </c>
      <c r="F3" s="3" t="s">
        <v>222</v>
      </c>
    </row>
    <row r="4" spans="4:6" hidden="1">
      <c r="D4" s="46" t="s">
        <v>121</v>
      </c>
      <c r="E4" s="3" t="s">
        <v>138</v>
      </c>
      <c r="F4" s="3" t="s">
        <v>223</v>
      </c>
    </row>
    <row r="5" spans="4:6" hidden="1">
      <c r="D5" s="44" t="s">
        <v>122</v>
      </c>
      <c r="E5" s="3" t="s">
        <v>139</v>
      </c>
      <c r="F5" s="3" t="s">
        <v>224</v>
      </c>
    </row>
    <row r="6" spans="4:6" hidden="1">
      <c r="D6" s="47" t="s">
        <v>123</v>
      </c>
      <c r="E6" s="3" t="s">
        <v>140</v>
      </c>
      <c r="F6" s="3" t="s">
        <v>250</v>
      </c>
    </row>
    <row r="7" spans="4:6" hidden="1">
      <c r="D7" s="45" t="s">
        <v>124</v>
      </c>
    </row>
    <row r="8" spans="4:6" hidden="1">
      <c r="D8" s="46" t="s">
        <v>125</v>
      </c>
    </row>
    <row r="9" spans="4:6" hidden="1">
      <c r="D9" s="44" t="s">
        <v>126</v>
      </c>
    </row>
    <row r="10" spans="4:6" hidden="1">
      <c r="D10" s="45" t="s">
        <v>127</v>
      </c>
    </row>
    <row r="11" spans="4:6" hidden="1">
      <c r="D11" s="47" t="s">
        <v>128</v>
      </c>
    </row>
    <row r="12" spans="4:6" hidden="1">
      <c r="D12" s="45" t="s">
        <v>129</v>
      </c>
    </row>
    <row r="13" spans="4:6" hidden="1">
      <c r="D13" s="45" t="s">
        <v>130</v>
      </c>
    </row>
    <row r="14" spans="4:6" hidden="1">
      <c r="D14" s="46" t="s">
        <v>131</v>
      </c>
    </row>
    <row r="15" spans="4:6" hidden="1">
      <c r="D15" s="45" t="s">
        <v>132</v>
      </c>
    </row>
    <row r="16" spans="4:6" hidden="1">
      <c r="D16" s="47" t="s">
        <v>133</v>
      </c>
    </row>
    <row r="17" spans="1:17" hidden="1">
      <c r="D17" s="44" t="s">
        <v>134</v>
      </c>
    </row>
    <row r="18" spans="1:17" s="26" customFormat="1" ht="26.15" customHeight="1">
      <c r="A18" s="70" t="s">
        <v>113</v>
      </c>
      <c r="B18" s="70"/>
      <c r="C18" s="70"/>
      <c r="D18" s="70"/>
      <c r="E18" s="70" t="s">
        <v>112</v>
      </c>
      <c r="F18" s="71" t="s">
        <v>251</v>
      </c>
      <c r="G18" s="70" t="s">
        <v>3</v>
      </c>
      <c r="H18" s="70"/>
      <c r="I18" s="70"/>
      <c r="J18" s="70" t="s">
        <v>105</v>
      </c>
      <c r="K18" s="70"/>
      <c r="L18" s="70"/>
      <c r="M18" s="70"/>
      <c r="N18" s="70"/>
      <c r="O18" s="70" t="s">
        <v>108</v>
      </c>
      <c r="P18" s="70"/>
      <c r="Q18" s="70"/>
    </row>
    <row r="19" spans="1:17" s="26" customFormat="1" ht="26.15" customHeight="1">
      <c r="A19" s="41" t="s">
        <v>107</v>
      </c>
      <c r="B19" s="41" t="s">
        <v>116</v>
      </c>
      <c r="C19" s="41" t="s">
        <v>229</v>
      </c>
      <c r="D19" s="41" t="s">
        <v>111</v>
      </c>
      <c r="E19" s="70"/>
      <c r="F19" s="72"/>
      <c r="G19" s="41" t="s">
        <v>96</v>
      </c>
      <c r="H19" s="41" t="s">
        <v>97</v>
      </c>
      <c r="I19" s="41" t="s">
        <v>99</v>
      </c>
      <c r="J19" s="41" t="s">
        <v>100</v>
      </c>
      <c r="K19" s="41" t="s">
        <v>101</v>
      </c>
      <c r="L19" s="41" t="s">
        <v>102</v>
      </c>
      <c r="M19" s="41" t="s">
        <v>103</v>
      </c>
      <c r="N19" s="41" t="s">
        <v>104</v>
      </c>
      <c r="O19" s="41" t="s">
        <v>109</v>
      </c>
      <c r="P19" s="41" t="s">
        <v>1</v>
      </c>
      <c r="Q19" s="41" t="s">
        <v>99</v>
      </c>
    </row>
    <row r="20" spans="1:17" s="43" customFormat="1" ht="69" customHeight="1">
      <c r="A20" s="42" t="s">
        <v>230</v>
      </c>
      <c r="B20" s="42" t="s">
        <v>231</v>
      </c>
      <c r="C20" s="42" t="s">
        <v>141</v>
      </c>
      <c r="D20" s="42" t="s">
        <v>114</v>
      </c>
      <c r="E20" s="42" t="s">
        <v>232</v>
      </c>
      <c r="F20" s="42" t="s">
        <v>233</v>
      </c>
      <c r="G20" s="42" t="s">
        <v>234</v>
      </c>
      <c r="H20" s="42" t="s">
        <v>236</v>
      </c>
      <c r="I20" s="42" t="s">
        <v>237</v>
      </c>
      <c r="J20" s="42" t="s">
        <v>238</v>
      </c>
      <c r="K20" s="42" t="s">
        <v>239</v>
      </c>
      <c r="L20" s="42" t="s">
        <v>240</v>
      </c>
      <c r="M20" s="42" t="s">
        <v>241</v>
      </c>
      <c r="N20" s="42" t="s">
        <v>242</v>
      </c>
      <c r="O20" s="42" t="s">
        <v>243</v>
      </c>
      <c r="P20" s="42" t="s">
        <v>235</v>
      </c>
      <c r="Q20" s="42" t="s">
        <v>244</v>
      </c>
    </row>
    <row r="21" spans="1:17">
      <c r="A21" s="3" t="s">
        <v>142</v>
      </c>
    </row>
    <row r="22" spans="1:17">
      <c r="A22" s="3" t="s">
        <v>143</v>
      </c>
    </row>
    <row r="23" spans="1:17">
      <c r="A23" s="3" t="s">
        <v>146</v>
      </c>
    </row>
    <row r="24" spans="1:17">
      <c r="A24" s="3" t="s">
        <v>249</v>
      </c>
    </row>
  </sheetData>
  <mergeCells count="6">
    <mergeCell ref="J18:N18"/>
    <mergeCell ref="O18:Q18"/>
    <mergeCell ref="E18:E19"/>
    <mergeCell ref="A18:D18"/>
    <mergeCell ref="G18:I18"/>
    <mergeCell ref="F18:F19"/>
  </mergeCells>
  <phoneticPr fontId="2" type="noConversion"/>
  <dataValidations count="3">
    <dataValidation type="list" allowBlank="1" showInputMessage="1" showErrorMessage="1" sqref="D20">
      <formula1>$D$1:$D$17</formula1>
    </dataValidation>
    <dataValidation type="list" allowBlank="1" showInputMessage="1" showErrorMessage="1" sqref="E20">
      <formula1>$E$1:$E$6</formula1>
    </dataValidation>
    <dataValidation type="list" allowBlank="1" showInputMessage="1" showErrorMessage="1" sqref="F20">
      <formula1>$F$1:$F$6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blackAndWhite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4" sqref="H4:H5"/>
    </sheetView>
  </sheetViews>
  <sheetFormatPr defaultColWidth="9" defaultRowHeight="13"/>
  <cols>
    <col min="1" max="1" width="12.26953125" style="6" bestFit="1" customWidth="1"/>
    <col min="2" max="2" width="11.36328125" style="6" bestFit="1" customWidth="1"/>
    <col min="3" max="5" width="5.453125" style="6" customWidth="1"/>
    <col min="6" max="6" width="5.90625" style="6" customWidth="1"/>
    <col min="7" max="9" width="5.90625" style="4" customWidth="1"/>
    <col min="10" max="12" width="5.90625" style="5" customWidth="1"/>
    <col min="13" max="13" width="5" style="5" bestFit="1" customWidth="1"/>
    <col min="14" max="14" width="14.08984375" style="4" bestFit="1" customWidth="1"/>
    <col min="15" max="15" width="5" style="5" customWidth="1"/>
    <col min="16" max="16" width="5" style="5" bestFit="1" customWidth="1"/>
    <col min="17" max="17" width="4.08984375" style="3" bestFit="1" customWidth="1"/>
    <col min="18" max="18" width="12.26953125" style="5" bestFit="1" customWidth="1"/>
    <col min="19" max="19" width="10.26953125" style="4" bestFit="1" customWidth="1"/>
    <col min="20" max="20" width="8.453125" style="4" bestFit="1" customWidth="1"/>
    <col min="21" max="21" width="14.08984375" style="3" bestFit="1" customWidth="1"/>
    <col min="22" max="22" width="10.26953125" style="4" bestFit="1" customWidth="1"/>
    <col min="23" max="23" width="11.26953125" style="3" bestFit="1" customWidth="1"/>
    <col min="24" max="24" width="10.26953125" style="4" bestFit="1" customWidth="1"/>
    <col min="25" max="25" width="14.08984375" style="3" bestFit="1" customWidth="1"/>
    <col min="26" max="16384" width="9" style="3"/>
  </cols>
  <sheetData>
    <row r="1" spans="1:25" s="26" customFormat="1" ht="45.75" customHeight="1">
      <c r="A1" s="88" t="s">
        <v>27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</row>
    <row r="2" spans="1:25" s="21" customFormat="1" ht="156">
      <c r="A2" s="24" t="s">
        <v>26</v>
      </c>
      <c r="B2" s="24" t="s">
        <v>32</v>
      </c>
      <c r="C2" s="24" t="s">
        <v>34</v>
      </c>
      <c r="D2" s="33" t="s">
        <v>51</v>
      </c>
      <c r="E2" s="33" t="s">
        <v>50</v>
      </c>
      <c r="F2" s="24" t="s">
        <v>25</v>
      </c>
      <c r="G2" s="24" t="s">
        <v>24</v>
      </c>
      <c r="H2" s="24" t="s">
        <v>23</v>
      </c>
      <c r="I2" s="25" t="s">
        <v>45</v>
      </c>
      <c r="J2" s="34"/>
      <c r="K2" s="25" t="s">
        <v>22</v>
      </c>
      <c r="L2" s="25" t="s">
        <v>47</v>
      </c>
      <c r="M2" s="25" t="s">
        <v>21</v>
      </c>
      <c r="N2" s="23" t="s">
        <v>20</v>
      </c>
      <c r="O2" s="23" t="s">
        <v>19</v>
      </c>
      <c r="P2" s="23" t="s">
        <v>18</v>
      </c>
      <c r="Q2" s="24" t="s">
        <v>53</v>
      </c>
      <c r="R2" s="23" t="s">
        <v>17</v>
      </c>
      <c r="S2" s="22" t="s">
        <v>16</v>
      </c>
      <c r="T2" s="22" t="s">
        <v>15</v>
      </c>
      <c r="U2" s="22" t="s">
        <v>14</v>
      </c>
      <c r="V2" s="22" t="s">
        <v>13</v>
      </c>
      <c r="W2" s="22" t="s">
        <v>12</v>
      </c>
      <c r="X2" s="22" t="s">
        <v>36</v>
      </c>
      <c r="Y2" s="22" t="s">
        <v>37</v>
      </c>
    </row>
    <row r="3" spans="1:25" s="14" customFormat="1" ht="26">
      <c r="A3" s="20" t="s">
        <v>11</v>
      </c>
      <c r="B3" s="32">
        <f>R3*C3</f>
        <v>69599.999999999985</v>
      </c>
      <c r="C3" s="27">
        <v>0.4</v>
      </c>
      <c r="D3" s="27" t="s">
        <v>56</v>
      </c>
      <c r="E3" s="27" t="s">
        <v>56</v>
      </c>
      <c r="F3" s="18" t="s">
        <v>8</v>
      </c>
      <c r="G3" s="18" t="s">
        <v>10</v>
      </c>
      <c r="H3" s="18" t="s">
        <v>7</v>
      </c>
      <c r="I3" s="18" t="s">
        <v>8</v>
      </c>
      <c r="J3" s="18" t="s">
        <v>9</v>
      </c>
      <c r="K3" s="18" t="s">
        <v>8</v>
      </c>
      <c r="L3" s="18" t="s">
        <v>7</v>
      </c>
      <c r="M3" s="18" t="s">
        <v>6</v>
      </c>
      <c r="N3" s="7">
        <v>3000000</v>
      </c>
      <c r="O3" s="17">
        <v>4.3499999999999996</v>
      </c>
      <c r="P3" s="28">
        <f>O3+O3*Q3</f>
        <v>4.3499999999999996</v>
      </c>
      <c r="Q3" s="16">
        <f>IF(OR(E3="√",F3="√"),0,30%)</f>
        <v>0</v>
      </c>
      <c r="R3" s="7">
        <f>W4+W5+W6+W7</f>
        <v>173999.99999999997</v>
      </c>
      <c r="S3" s="15" t="s">
        <v>40</v>
      </c>
      <c r="T3" s="8">
        <v>42917</v>
      </c>
      <c r="U3" s="7">
        <v>3000000</v>
      </c>
      <c r="V3" s="11"/>
      <c r="W3" s="10"/>
      <c r="X3" s="11"/>
      <c r="Y3" s="10"/>
    </row>
    <row r="4" spans="1:25" s="14" customFormat="1">
      <c r="A4" s="19"/>
      <c r="B4" s="19"/>
      <c r="C4" s="19"/>
      <c r="D4" s="27" t="s">
        <v>56</v>
      </c>
      <c r="E4" s="19" t="s">
        <v>55</v>
      </c>
      <c r="F4" s="19"/>
      <c r="G4" s="18"/>
      <c r="H4" s="18"/>
      <c r="I4" s="18"/>
      <c r="J4" s="18"/>
      <c r="K4" s="18"/>
      <c r="L4" s="18"/>
      <c r="M4" s="18"/>
      <c r="N4" s="7"/>
      <c r="O4" s="17"/>
      <c r="P4" s="17"/>
      <c r="Q4" s="16">
        <f t="shared" ref="Q4:Q6" si="0">IF(OR(E4="√",F4="√"),0,30%)</f>
        <v>0</v>
      </c>
      <c r="R4" s="7"/>
      <c r="S4" s="15"/>
      <c r="T4" s="8"/>
      <c r="U4" s="7"/>
      <c r="V4" s="8">
        <v>43008</v>
      </c>
      <c r="W4" s="9">
        <f>$P$3*$U$3/12*4/100</f>
        <v>43499.999999999993</v>
      </c>
      <c r="X4" s="11"/>
      <c r="Y4" s="10"/>
    </row>
    <row r="5" spans="1:25" s="14" customFormat="1">
      <c r="A5" s="19"/>
      <c r="B5" s="19"/>
      <c r="C5" s="19"/>
      <c r="D5" s="19" t="s">
        <v>55</v>
      </c>
      <c r="E5" s="19" t="s">
        <v>55</v>
      </c>
      <c r="F5" s="19"/>
      <c r="G5" s="18"/>
      <c r="H5" s="18"/>
      <c r="I5" s="18"/>
      <c r="J5" s="18"/>
      <c r="K5" s="18"/>
      <c r="L5" s="18"/>
      <c r="M5" s="18"/>
      <c r="N5" s="7"/>
      <c r="O5" s="17"/>
      <c r="P5" s="17"/>
      <c r="Q5" s="16">
        <f t="shared" si="0"/>
        <v>0</v>
      </c>
      <c r="R5" s="7"/>
      <c r="S5" s="15"/>
      <c r="T5" s="8"/>
      <c r="U5" s="7"/>
      <c r="V5" s="8">
        <v>43100</v>
      </c>
      <c r="W5" s="9">
        <f t="shared" ref="W5:W7" si="1">$P$3*$U$3/12*4/100</f>
        <v>43499.999999999993</v>
      </c>
      <c r="X5" s="8">
        <v>42735</v>
      </c>
      <c r="Y5" s="7">
        <v>1500000</v>
      </c>
    </row>
    <row r="6" spans="1:25">
      <c r="A6" s="13"/>
      <c r="B6" s="13"/>
      <c r="C6" s="13"/>
      <c r="D6" s="13"/>
      <c r="E6" s="13"/>
      <c r="F6" s="13"/>
      <c r="G6" s="11"/>
      <c r="H6" s="11"/>
      <c r="I6" s="12"/>
      <c r="J6" s="11"/>
      <c r="K6" s="12"/>
      <c r="L6" s="12"/>
      <c r="M6" s="12"/>
      <c r="N6" s="11"/>
      <c r="O6" s="12"/>
      <c r="P6" s="12"/>
      <c r="Q6" s="16">
        <f t="shared" si="0"/>
        <v>0.3</v>
      </c>
      <c r="R6" s="12"/>
      <c r="S6" s="11"/>
      <c r="T6" s="11"/>
      <c r="U6" s="10"/>
      <c r="V6" s="8">
        <v>43190</v>
      </c>
      <c r="W6" s="9">
        <f t="shared" si="1"/>
        <v>43499.999999999993</v>
      </c>
      <c r="X6" s="11"/>
      <c r="Y6" s="10"/>
    </row>
    <row r="7" spans="1:25">
      <c r="A7" s="13"/>
      <c r="B7" s="13"/>
      <c r="C7" s="13"/>
      <c r="D7" s="13"/>
      <c r="E7" s="13"/>
      <c r="F7" s="13"/>
      <c r="G7" s="11"/>
      <c r="H7" s="11"/>
      <c r="I7" s="12"/>
      <c r="J7" s="11"/>
      <c r="K7" s="12"/>
      <c r="L7" s="12"/>
      <c r="M7" s="12"/>
      <c r="N7" s="11"/>
      <c r="O7" s="12"/>
      <c r="P7" s="12"/>
      <c r="Q7" s="10"/>
      <c r="R7" s="12"/>
      <c r="S7" s="11"/>
      <c r="T7" s="11"/>
      <c r="U7" s="10"/>
      <c r="V7" s="8">
        <v>43281</v>
      </c>
      <c r="W7" s="9">
        <f t="shared" si="1"/>
        <v>43499.999999999993</v>
      </c>
      <c r="X7" s="8">
        <v>42916</v>
      </c>
      <c r="Y7" s="7">
        <v>1500000</v>
      </c>
    </row>
  </sheetData>
  <mergeCells count="1">
    <mergeCell ref="A1:Y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8" orientation="landscape" blackAndWhite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K2" sqref="K2"/>
    </sheetView>
  </sheetViews>
  <sheetFormatPr defaultColWidth="9" defaultRowHeight="13"/>
  <cols>
    <col min="1" max="1" width="12.26953125" style="6" bestFit="1" customWidth="1"/>
    <col min="2" max="2" width="11.36328125" style="6" bestFit="1" customWidth="1"/>
    <col min="3" max="5" width="8.08984375" style="6" customWidth="1"/>
    <col min="6" max="6" width="6.7265625" style="6" bestFit="1" customWidth="1"/>
    <col min="7" max="7" width="5.90625" style="6" customWidth="1"/>
    <col min="8" max="10" width="5.90625" style="4" customWidth="1"/>
    <col min="11" max="11" width="7.453125" style="5" customWidth="1"/>
    <col min="12" max="13" width="5.90625" style="5" customWidth="1"/>
    <col min="14" max="14" width="5" style="5" bestFit="1" customWidth="1"/>
    <col min="15" max="15" width="14.08984375" style="4" bestFit="1" customWidth="1"/>
    <col min="16" max="16" width="5" style="5" customWidth="1"/>
    <col min="17" max="17" width="5" style="5" bestFit="1" customWidth="1"/>
    <col min="18" max="18" width="4.08984375" style="3" bestFit="1" customWidth="1"/>
    <col min="19" max="19" width="12.26953125" style="5" bestFit="1" customWidth="1"/>
    <col min="20" max="20" width="10.26953125" style="4" bestFit="1" customWidth="1"/>
    <col min="21" max="21" width="8.453125" style="4" bestFit="1" customWidth="1"/>
    <col min="22" max="22" width="14.08984375" style="3" bestFit="1" customWidth="1"/>
    <col min="23" max="23" width="10.26953125" style="4" bestFit="1" customWidth="1"/>
    <col min="24" max="24" width="11.26953125" style="3" bestFit="1" customWidth="1"/>
    <col min="25" max="25" width="10.26953125" style="4" bestFit="1" customWidth="1"/>
    <col min="26" max="26" width="14.08984375" style="3" bestFit="1" customWidth="1"/>
    <col min="27" max="16384" width="9" style="3"/>
  </cols>
  <sheetData>
    <row r="1" spans="1:26" s="26" customFormat="1" ht="45.75" customHeight="1">
      <c r="A1" s="88" t="s">
        <v>44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</row>
    <row r="2" spans="1:26" s="21" customFormat="1" ht="156">
      <c r="A2" s="24" t="s">
        <v>26</v>
      </c>
      <c r="B2" s="24" t="s">
        <v>32</v>
      </c>
      <c r="C2" s="24" t="s">
        <v>48</v>
      </c>
      <c r="D2" s="33" t="s">
        <v>51</v>
      </c>
      <c r="E2" s="33" t="s">
        <v>50</v>
      </c>
      <c r="F2" s="34" t="s">
        <v>39</v>
      </c>
      <c r="G2" s="24" t="s">
        <v>25</v>
      </c>
      <c r="H2" s="24" t="s">
        <v>24</v>
      </c>
      <c r="I2" s="24" t="s">
        <v>23</v>
      </c>
      <c r="J2" s="25" t="s">
        <v>46</v>
      </c>
      <c r="K2" s="24" t="s">
        <v>81</v>
      </c>
      <c r="L2" s="25" t="s">
        <v>22</v>
      </c>
      <c r="M2" s="25" t="s">
        <v>47</v>
      </c>
      <c r="N2" s="25" t="s">
        <v>21</v>
      </c>
      <c r="O2" s="23" t="s">
        <v>20</v>
      </c>
      <c r="P2" s="23" t="s">
        <v>19</v>
      </c>
      <c r="Q2" s="23" t="s">
        <v>18</v>
      </c>
      <c r="R2" s="24" t="s">
        <v>53</v>
      </c>
      <c r="S2" s="23" t="s">
        <v>17</v>
      </c>
      <c r="T2" s="22" t="s">
        <v>16</v>
      </c>
      <c r="U2" s="22" t="s">
        <v>15</v>
      </c>
      <c r="V2" s="22" t="s">
        <v>14</v>
      </c>
      <c r="W2" s="22" t="s">
        <v>13</v>
      </c>
      <c r="X2" s="22" t="s">
        <v>12</v>
      </c>
      <c r="Y2" s="22" t="s">
        <v>36</v>
      </c>
      <c r="Z2" s="22" t="s">
        <v>37</v>
      </c>
    </row>
    <row r="3" spans="1:26" s="14" customFormat="1" ht="26">
      <c r="A3" s="20" t="s">
        <v>11</v>
      </c>
      <c r="B3" s="32">
        <f>C3*S3</f>
        <v>69599.999999999985</v>
      </c>
      <c r="C3" s="30">
        <v>0.4</v>
      </c>
      <c r="D3" s="30" t="s">
        <v>56</v>
      </c>
      <c r="E3" s="30" t="s">
        <v>55</v>
      </c>
      <c r="F3" s="31" t="s">
        <v>41</v>
      </c>
      <c r="G3" s="18" t="s">
        <v>8</v>
      </c>
      <c r="H3" s="18" t="s">
        <v>10</v>
      </c>
      <c r="I3" s="18" t="s">
        <v>7</v>
      </c>
      <c r="J3" s="18" t="s">
        <v>8</v>
      </c>
      <c r="K3" s="18" t="s">
        <v>9</v>
      </c>
      <c r="L3" s="18" t="s">
        <v>8</v>
      </c>
      <c r="M3" s="18" t="s">
        <v>7</v>
      </c>
      <c r="N3" s="18" t="s">
        <v>6</v>
      </c>
      <c r="O3" s="7">
        <v>3000000</v>
      </c>
      <c r="P3" s="17">
        <v>4.3499999999999996</v>
      </c>
      <c r="Q3" s="28">
        <f>P3+P3*R3</f>
        <v>4.3499999999999996</v>
      </c>
      <c r="R3" s="16">
        <f>IF(OR(E3="√",F3="√"),0,30%)</f>
        <v>0</v>
      </c>
      <c r="S3" s="7">
        <f>X4+X5+X6+X7</f>
        <v>173999.99999999997</v>
      </c>
      <c r="T3" s="15" t="s">
        <v>42</v>
      </c>
      <c r="U3" s="8">
        <v>42917</v>
      </c>
      <c r="V3" s="7">
        <v>3000000</v>
      </c>
      <c r="W3" s="11"/>
      <c r="X3" s="10"/>
      <c r="Y3" s="11"/>
      <c r="Z3" s="10"/>
    </row>
    <row r="4" spans="1:26" s="14" customFormat="1">
      <c r="A4" s="19"/>
      <c r="B4" s="19"/>
      <c r="C4" s="19"/>
      <c r="D4" s="19" t="s">
        <v>54</v>
      </c>
      <c r="E4" s="19" t="s">
        <v>56</v>
      </c>
      <c r="F4" s="19"/>
      <c r="G4" s="19"/>
      <c r="H4" s="18"/>
      <c r="I4" s="18"/>
      <c r="J4" s="18"/>
      <c r="K4" s="18"/>
      <c r="L4" s="18"/>
      <c r="M4" s="18"/>
      <c r="N4" s="18"/>
      <c r="O4" s="7"/>
      <c r="P4" s="17"/>
      <c r="Q4" s="17"/>
      <c r="R4" s="16">
        <f t="shared" ref="R4:R7" si="0">IF(OR(E4="√",F4="√"),0,30%)</f>
        <v>0.3</v>
      </c>
      <c r="S4" s="7"/>
      <c r="T4" s="15"/>
      <c r="U4" s="8"/>
      <c r="V4" s="7"/>
      <c r="W4" s="8">
        <v>43008</v>
      </c>
      <c r="X4" s="9">
        <f>$Q$3*$V$3/12*4/100</f>
        <v>43499.999999999993</v>
      </c>
      <c r="Y4" s="11"/>
      <c r="Z4" s="10"/>
    </row>
    <row r="5" spans="1:26" s="14" customFormat="1">
      <c r="A5" s="19"/>
      <c r="B5" s="19"/>
      <c r="C5" s="19"/>
      <c r="D5" s="19" t="s">
        <v>55</v>
      </c>
      <c r="E5" s="19" t="s">
        <v>54</v>
      </c>
      <c r="F5" s="19"/>
      <c r="G5" s="19"/>
      <c r="H5" s="18"/>
      <c r="I5" s="18"/>
      <c r="J5" s="18"/>
      <c r="K5" s="18"/>
      <c r="L5" s="18"/>
      <c r="M5" s="18"/>
      <c r="N5" s="18"/>
      <c r="O5" s="7"/>
      <c r="P5" s="17"/>
      <c r="Q5" s="17"/>
      <c r="R5" s="16">
        <f t="shared" si="0"/>
        <v>0</v>
      </c>
      <c r="S5" s="7"/>
      <c r="T5" s="15"/>
      <c r="U5" s="8"/>
      <c r="V5" s="7"/>
      <c r="W5" s="8">
        <v>43100</v>
      </c>
      <c r="X5" s="9">
        <f t="shared" ref="X5:X7" si="1">$Q$3*$V$3/12*4/100</f>
        <v>43499.999999999993</v>
      </c>
      <c r="Y5" s="8">
        <v>42735</v>
      </c>
      <c r="Z5" s="7">
        <v>1500000</v>
      </c>
    </row>
    <row r="6" spans="1:26">
      <c r="A6" s="13"/>
      <c r="B6" s="13"/>
      <c r="C6" s="13"/>
      <c r="D6" s="19" t="s">
        <v>56</v>
      </c>
      <c r="E6" s="19" t="s">
        <v>56</v>
      </c>
      <c r="F6" s="13"/>
      <c r="G6" s="13"/>
      <c r="H6" s="11"/>
      <c r="I6" s="11"/>
      <c r="J6" s="12"/>
      <c r="K6" s="11"/>
      <c r="L6" s="12"/>
      <c r="M6" s="12"/>
      <c r="N6" s="12"/>
      <c r="O6" s="11"/>
      <c r="P6" s="12"/>
      <c r="Q6" s="12"/>
      <c r="R6" s="16">
        <f t="shared" si="0"/>
        <v>0.3</v>
      </c>
      <c r="S6" s="12"/>
      <c r="T6" s="11"/>
      <c r="U6" s="11"/>
      <c r="V6" s="10"/>
      <c r="W6" s="8">
        <v>43190</v>
      </c>
      <c r="X6" s="9">
        <f t="shared" si="1"/>
        <v>43499.999999999993</v>
      </c>
      <c r="Y6" s="11"/>
      <c r="Z6" s="10"/>
    </row>
    <row r="7" spans="1:26">
      <c r="A7" s="13"/>
      <c r="B7" s="13"/>
      <c r="C7" s="13"/>
      <c r="D7" s="13"/>
      <c r="E7" s="13"/>
      <c r="F7" s="13"/>
      <c r="G7" s="13"/>
      <c r="H7" s="11"/>
      <c r="I7" s="11"/>
      <c r="J7" s="12"/>
      <c r="K7" s="11"/>
      <c r="L7" s="12"/>
      <c r="M7" s="12"/>
      <c r="N7" s="12"/>
      <c r="O7" s="11"/>
      <c r="P7" s="12"/>
      <c r="Q7" s="12"/>
      <c r="R7" s="16">
        <f t="shared" si="0"/>
        <v>0.3</v>
      </c>
      <c r="S7" s="12"/>
      <c r="T7" s="11"/>
      <c r="U7" s="11"/>
      <c r="V7" s="10"/>
      <c r="W7" s="8">
        <v>43281</v>
      </c>
      <c r="X7" s="9">
        <f t="shared" si="1"/>
        <v>43499.999999999993</v>
      </c>
      <c r="Y7" s="8">
        <v>42916</v>
      </c>
      <c r="Z7" s="7">
        <v>1500000</v>
      </c>
    </row>
  </sheetData>
  <mergeCells count="1">
    <mergeCell ref="A1:Z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5" orientation="landscape" blackAndWhite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"/>
  <sheetViews>
    <sheetView workbookViewId="0">
      <pane xSplit="1" ySplit="2" topLeftCell="D3" activePane="bottomRight" state="frozen"/>
      <selection pane="topRight" activeCell="B1" sqref="B1"/>
      <selection pane="bottomLeft" activeCell="A3" sqref="A3"/>
      <selection pane="bottomRight" activeCell="J2" sqref="J2"/>
    </sheetView>
  </sheetViews>
  <sheetFormatPr defaultColWidth="9" defaultRowHeight="13"/>
  <cols>
    <col min="1" max="1" width="12.26953125" style="6" bestFit="1" customWidth="1"/>
    <col min="2" max="2" width="11.36328125" style="6" bestFit="1" customWidth="1"/>
    <col min="3" max="6" width="5.90625" style="6" customWidth="1"/>
    <col min="7" max="9" width="5.90625" style="4" customWidth="1"/>
    <col min="10" max="12" width="5.90625" style="5" customWidth="1"/>
    <col min="13" max="13" width="5" style="5" bestFit="1" customWidth="1"/>
    <col min="14" max="14" width="14.08984375" style="4" bestFit="1" customWidth="1"/>
    <col min="15" max="15" width="5" style="5" customWidth="1"/>
    <col min="16" max="16" width="5" style="5" bestFit="1" customWidth="1"/>
    <col min="17" max="17" width="4.08984375" style="3" bestFit="1" customWidth="1"/>
    <col min="18" max="18" width="12.26953125" style="5" bestFit="1" customWidth="1"/>
    <col min="19" max="19" width="10.26953125" style="4" bestFit="1" customWidth="1"/>
    <col min="20" max="20" width="8.453125" style="4" bestFit="1" customWidth="1"/>
    <col min="21" max="21" width="14.08984375" style="3" bestFit="1" customWidth="1"/>
    <col min="22" max="22" width="10.26953125" style="4" bestFit="1" customWidth="1"/>
    <col min="23" max="23" width="11.26953125" style="3" bestFit="1" customWidth="1"/>
    <col min="24" max="24" width="10.26953125" style="4" bestFit="1" customWidth="1"/>
    <col min="25" max="25" width="14.08984375" style="3" bestFit="1" customWidth="1"/>
    <col min="26" max="16384" width="9" style="3"/>
  </cols>
  <sheetData>
    <row r="1" spans="1:25" s="26" customFormat="1" ht="45.75" customHeight="1">
      <c r="A1" s="88" t="s">
        <v>28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</row>
    <row r="2" spans="1:25" s="21" customFormat="1" ht="156">
      <c r="A2" s="24" t="s">
        <v>26</v>
      </c>
      <c r="B2" s="24" t="s">
        <v>30</v>
      </c>
      <c r="C2" s="24" t="s">
        <v>34</v>
      </c>
      <c r="D2" s="33" t="s">
        <v>49</v>
      </c>
      <c r="E2" s="33" t="s">
        <v>50</v>
      </c>
      <c r="F2" s="24" t="s">
        <v>25</v>
      </c>
      <c r="G2" s="24" t="s">
        <v>24</v>
      </c>
      <c r="H2" s="24" t="s">
        <v>23</v>
      </c>
      <c r="I2" s="25" t="s">
        <v>45</v>
      </c>
      <c r="J2" s="33" t="s">
        <v>52</v>
      </c>
      <c r="K2" s="25" t="s">
        <v>22</v>
      </c>
      <c r="L2" s="25" t="s">
        <v>47</v>
      </c>
      <c r="M2" s="25" t="s">
        <v>21</v>
      </c>
      <c r="N2" s="23" t="s">
        <v>20</v>
      </c>
      <c r="O2" s="23" t="s">
        <v>19</v>
      </c>
      <c r="P2" s="23" t="s">
        <v>18</v>
      </c>
      <c r="Q2" s="24" t="s">
        <v>53</v>
      </c>
      <c r="R2" s="23" t="s">
        <v>17</v>
      </c>
      <c r="S2" s="22" t="s">
        <v>16</v>
      </c>
      <c r="T2" s="22" t="s">
        <v>15</v>
      </c>
      <c r="U2" s="22" t="s">
        <v>14</v>
      </c>
      <c r="V2" s="22" t="s">
        <v>13</v>
      </c>
      <c r="W2" s="22" t="s">
        <v>12</v>
      </c>
      <c r="X2" s="22" t="s">
        <v>36</v>
      </c>
      <c r="Y2" s="22" t="s">
        <v>37</v>
      </c>
    </row>
    <row r="3" spans="1:25" s="14" customFormat="1" ht="26">
      <c r="A3" s="20" t="s">
        <v>11</v>
      </c>
      <c r="B3" s="32">
        <f>C3*R3</f>
        <v>69599.999999999985</v>
      </c>
      <c r="C3" s="30">
        <v>0.4</v>
      </c>
      <c r="D3" s="30" t="s">
        <v>55</v>
      </c>
      <c r="E3" s="30" t="s">
        <v>55</v>
      </c>
      <c r="F3" s="18" t="s">
        <v>6</v>
      </c>
      <c r="G3" s="18" t="s">
        <v>6</v>
      </c>
      <c r="H3" s="18" t="s">
        <v>6</v>
      </c>
      <c r="I3" s="18" t="s">
        <v>6</v>
      </c>
      <c r="J3" s="18" t="s">
        <v>6</v>
      </c>
      <c r="K3" s="18" t="s">
        <v>6</v>
      </c>
      <c r="L3" s="18" t="s">
        <v>6</v>
      </c>
      <c r="M3" s="18" t="s">
        <v>6</v>
      </c>
      <c r="N3" s="7">
        <v>3000000</v>
      </c>
      <c r="O3" s="17">
        <v>4.3499999999999996</v>
      </c>
      <c r="P3" s="28">
        <f>O3+O3*Q3</f>
        <v>4.3499999999999996</v>
      </c>
      <c r="Q3" s="16">
        <f>IF(OR(E3="√",F3="√"),0,30%)</f>
        <v>0</v>
      </c>
      <c r="R3" s="7">
        <f>W4+W5+W6+W7</f>
        <v>173999.99999999997</v>
      </c>
      <c r="S3" s="15" t="s">
        <v>38</v>
      </c>
      <c r="T3" s="8">
        <v>42917</v>
      </c>
      <c r="U3" s="7">
        <v>3000000</v>
      </c>
      <c r="V3" s="11"/>
      <c r="W3" s="10"/>
      <c r="X3" s="11"/>
      <c r="Y3" s="10"/>
    </row>
    <row r="4" spans="1:25" s="14" customFormat="1">
      <c r="A4" s="19"/>
      <c r="B4" s="19"/>
      <c r="C4" s="19"/>
      <c r="D4" s="30" t="s">
        <v>55</v>
      </c>
      <c r="E4" s="19" t="s">
        <v>56</v>
      </c>
      <c r="F4" s="19"/>
      <c r="G4" s="18"/>
      <c r="H4" s="18"/>
      <c r="I4" s="18"/>
      <c r="J4" s="18"/>
      <c r="K4" s="18"/>
      <c r="L4" s="18"/>
      <c r="M4" s="18"/>
      <c r="N4" s="7"/>
      <c r="O4" s="17"/>
      <c r="P4" s="17"/>
      <c r="Q4" s="16">
        <f t="shared" ref="Q4:Q7" si="0">IF(OR(E4="√",F4="√"),0,30%)</f>
        <v>0.3</v>
      </c>
      <c r="R4" s="7"/>
      <c r="S4" s="15"/>
      <c r="T4" s="8"/>
      <c r="U4" s="7"/>
      <c r="V4" s="8">
        <v>43008</v>
      </c>
      <c r="W4" s="9">
        <f>$P$3*$U$3/12*4/100</f>
        <v>43499.999999999993</v>
      </c>
      <c r="X4" s="11"/>
      <c r="Y4" s="10"/>
    </row>
    <row r="5" spans="1:25" s="14" customFormat="1">
      <c r="A5" s="19"/>
      <c r="B5" s="19"/>
      <c r="C5" s="19"/>
      <c r="D5" s="19" t="s">
        <v>56</v>
      </c>
      <c r="E5" s="30" t="s">
        <v>55</v>
      </c>
      <c r="F5" s="19"/>
      <c r="G5" s="18"/>
      <c r="H5" s="18"/>
      <c r="I5" s="18"/>
      <c r="J5" s="18"/>
      <c r="K5" s="18"/>
      <c r="L5" s="18"/>
      <c r="M5" s="18"/>
      <c r="N5" s="7"/>
      <c r="O5" s="17"/>
      <c r="P5" s="17"/>
      <c r="Q5" s="16">
        <f t="shared" si="0"/>
        <v>0</v>
      </c>
      <c r="R5" s="7"/>
      <c r="S5" s="15"/>
      <c r="T5" s="8"/>
      <c r="U5" s="7"/>
      <c r="V5" s="8">
        <v>43100</v>
      </c>
      <c r="W5" s="9">
        <f t="shared" ref="W5:W7" si="1">$P$3*$U$3/12*4/100</f>
        <v>43499.999999999993</v>
      </c>
      <c r="X5" s="8">
        <v>42735</v>
      </c>
      <c r="Y5" s="7">
        <v>1500000</v>
      </c>
    </row>
    <row r="6" spans="1:25">
      <c r="A6" s="13"/>
      <c r="B6" s="13"/>
      <c r="C6" s="13"/>
      <c r="D6" s="19" t="s">
        <v>56</v>
      </c>
      <c r="E6" s="19" t="s">
        <v>56</v>
      </c>
      <c r="F6" s="13"/>
      <c r="G6" s="11"/>
      <c r="H6" s="11"/>
      <c r="I6" s="12"/>
      <c r="J6" s="11"/>
      <c r="K6" s="12"/>
      <c r="L6" s="12"/>
      <c r="M6" s="12"/>
      <c r="N6" s="11"/>
      <c r="O6" s="12"/>
      <c r="P6" s="12"/>
      <c r="Q6" s="16">
        <f t="shared" si="0"/>
        <v>0.3</v>
      </c>
      <c r="R6" s="12"/>
      <c r="S6" s="11"/>
      <c r="T6" s="11"/>
      <c r="U6" s="10"/>
      <c r="V6" s="8">
        <v>43190</v>
      </c>
      <c r="W6" s="9">
        <f t="shared" si="1"/>
        <v>43499.999999999993</v>
      </c>
      <c r="X6" s="11"/>
      <c r="Y6" s="10"/>
    </row>
    <row r="7" spans="1:25">
      <c r="A7" s="13"/>
      <c r="B7" s="13"/>
      <c r="C7" s="13"/>
      <c r="D7" s="13"/>
      <c r="E7" s="13"/>
      <c r="F7" s="13"/>
      <c r="G7" s="11"/>
      <c r="H7" s="11"/>
      <c r="I7" s="12"/>
      <c r="J7" s="11"/>
      <c r="K7" s="12"/>
      <c r="L7" s="12"/>
      <c r="M7" s="12"/>
      <c r="N7" s="11"/>
      <c r="O7" s="12"/>
      <c r="P7" s="12"/>
      <c r="Q7" s="16">
        <f t="shared" si="0"/>
        <v>0.3</v>
      </c>
      <c r="R7" s="12"/>
      <c r="S7" s="11"/>
      <c r="T7" s="11"/>
      <c r="U7" s="10"/>
      <c r="V7" s="8">
        <v>43281</v>
      </c>
      <c r="W7" s="9">
        <f t="shared" si="1"/>
        <v>43499.999999999993</v>
      </c>
      <c r="X7" s="8">
        <v>42916</v>
      </c>
      <c r="Y7" s="7">
        <v>1500000</v>
      </c>
    </row>
  </sheetData>
  <mergeCells count="1">
    <mergeCell ref="A1:Y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8" orientation="landscape" blackAndWhite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P12" sqref="P12"/>
    </sheetView>
  </sheetViews>
  <sheetFormatPr defaultColWidth="9" defaultRowHeight="13"/>
  <cols>
    <col min="1" max="1" width="12.26953125" style="6" bestFit="1" customWidth="1"/>
    <col min="2" max="2" width="11.36328125" style="6" bestFit="1" customWidth="1"/>
    <col min="3" max="6" width="5.90625" style="6" customWidth="1"/>
    <col min="7" max="9" width="5.90625" style="4" customWidth="1"/>
    <col min="10" max="12" width="5.90625" style="5" customWidth="1"/>
    <col min="13" max="13" width="5" style="5" bestFit="1" customWidth="1"/>
    <col min="14" max="14" width="14.08984375" style="4" bestFit="1" customWidth="1"/>
    <col min="15" max="15" width="5" style="5" customWidth="1"/>
    <col min="16" max="16" width="5" style="5" bestFit="1" customWidth="1"/>
    <col min="17" max="17" width="4.08984375" style="3" bestFit="1" customWidth="1"/>
    <col min="18" max="18" width="12.26953125" style="5" bestFit="1" customWidth="1"/>
    <col min="19" max="19" width="10.26953125" style="4" bestFit="1" customWidth="1"/>
    <col min="20" max="20" width="8.453125" style="4" bestFit="1" customWidth="1"/>
    <col min="21" max="21" width="14.08984375" style="3" bestFit="1" customWidth="1"/>
    <col min="22" max="22" width="10.26953125" style="4" bestFit="1" customWidth="1"/>
    <col min="23" max="23" width="11.26953125" style="3" bestFit="1" customWidth="1"/>
    <col min="24" max="24" width="10.26953125" style="4" bestFit="1" customWidth="1"/>
    <col min="25" max="25" width="14.08984375" style="3" bestFit="1" customWidth="1"/>
    <col min="26" max="16384" width="9" style="3"/>
  </cols>
  <sheetData>
    <row r="1" spans="1:25" s="26" customFormat="1" ht="45.75" customHeight="1">
      <c r="A1" s="88" t="s">
        <v>28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</row>
    <row r="2" spans="1:25" s="21" customFormat="1" ht="156">
      <c r="A2" s="24" t="s">
        <v>26</v>
      </c>
      <c r="B2" s="24" t="s">
        <v>31</v>
      </c>
      <c r="C2" s="24" t="s">
        <v>35</v>
      </c>
      <c r="D2" s="33" t="s">
        <v>49</v>
      </c>
      <c r="E2" s="33" t="s">
        <v>50</v>
      </c>
      <c r="F2" s="24" t="s">
        <v>25</v>
      </c>
      <c r="G2" s="24" t="s">
        <v>24</v>
      </c>
      <c r="H2" s="24" t="s">
        <v>23</v>
      </c>
      <c r="I2" s="25" t="s">
        <v>45</v>
      </c>
      <c r="J2" s="24" t="s">
        <v>29</v>
      </c>
      <c r="K2" s="25" t="s">
        <v>22</v>
      </c>
      <c r="L2" s="25" t="s">
        <v>47</v>
      </c>
      <c r="M2" s="25" t="s">
        <v>21</v>
      </c>
      <c r="N2" s="23" t="s">
        <v>20</v>
      </c>
      <c r="O2" s="23" t="s">
        <v>19</v>
      </c>
      <c r="P2" s="23" t="s">
        <v>18</v>
      </c>
      <c r="Q2" s="24" t="s">
        <v>53</v>
      </c>
      <c r="R2" s="23" t="s">
        <v>17</v>
      </c>
      <c r="S2" s="22" t="s">
        <v>16</v>
      </c>
      <c r="T2" s="22" t="s">
        <v>15</v>
      </c>
      <c r="U2" s="22" t="s">
        <v>14</v>
      </c>
      <c r="V2" s="22" t="s">
        <v>13</v>
      </c>
      <c r="W2" s="22" t="s">
        <v>12</v>
      </c>
      <c r="X2" s="22" t="s">
        <v>36</v>
      </c>
      <c r="Y2" s="22" t="s">
        <v>37</v>
      </c>
    </row>
    <row r="3" spans="1:25" s="14" customFormat="1" ht="26">
      <c r="A3" s="20" t="s">
        <v>11</v>
      </c>
      <c r="B3" s="32">
        <f>C3*R3</f>
        <v>69599.999999999985</v>
      </c>
      <c r="C3" s="30">
        <v>0.4</v>
      </c>
      <c r="D3" s="30" t="s">
        <v>56</v>
      </c>
      <c r="E3" s="18" t="s">
        <v>6</v>
      </c>
      <c r="F3" s="18" t="s">
        <v>8</v>
      </c>
      <c r="G3" s="18" t="s">
        <v>10</v>
      </c>
      <c r="H3" s="18" t="s">
        <v>7</v>
      </c>
      <c r="I3" s="18" t="s">
        <v>8</v>
      </c>
      <c r="J3" s="18" t="s">
        <v>9</v>
      </c>
      <c r="K3" s="18" t="s">
        <v>8</v>
      </c>
      <c r="L3" s="18" t="s">
        <v>7</v>
      </c>
      <c r="M3" s="18" t="s">
        <v>6</v>
      </c>
      <c r="N3" s="7">
        <v>3000000</v>
      </c>
      <c r="O3" s="17">
        <v>4.3499999999999996</v>
      </c>
      <c r="P3" s="28">
        <f>O3+O3*Q3</f>
        <v>4.3499999999999996</v>
      </c>
      <c r="Q3" s="16">
        <f>IF(OR(D3="√",E3="√"),0,30%)</f>
        <v>0</v>
      </c>
      <c r="R3" s="7">
        <f>W4+W5+W6+W7</f>
        <v>173999.99999999997</v>
      </c>
      <c r="S3" s="15" t="s">
        <v>43</v>
      </c>
      <c r="T3" s="8">
        <v>42917</v>
      </c>
      <c r="U3" s="7">
        <v>3000000</v>
      </c>
      <c r="V3" s="11"/>
      <c r="W3" s="10"/>
      <c r="X3" s="11"/>
      <c r="Y3" s="10"/>
    </row>
    <row r="4" spans="1:25" s="14" customFormat="1">
      <c r="A4" s="19"/>
      <c r="B4" s="19"/>
      <c r="C4" s="19"/>
      <c r="D4" s="18" t="s">
        <v>6</v>
      </c>
      <c r="E4" s="18" t="s">
        <v>6</v>
      </c>
      <c r="F4" s="19"/>
      <c r="G4" s="18"/>
      <c r="H4" s="18"/>
      <c r="I4" s="18"/>
      <c r="J4" s="18"/>
      <c r="K4" s="18"/>
      <c r="L4" s="18"/>
      <c r="M4" s="18"/>
      <c r="N4" s="7"/>
      <c r="O4" s="17"/>
      <c r="P4" s="17"/>
      <c r="Q4" s="16">
        <f t="shared" ref="Q4:Q7" si="0">IF(OR(D4="√",E4="√"),0,30%)</f>
        <v>0</v>
      </c>
      <c r="R4" s="7"/>
      <c r="S4" s="15"/>
      <c r="T4" s="8"/>
      <c r="U4" s="7"/>
      <c r="V4" s="8">
        <v>43008</v>
      </c>
      <c r="W4" s="9">
        <f>$P$3*$U$3/12*4/100</f>
        <v>43499.999999999993</v>
      </c>
      <c r="X4" s="11"/>
      <c r="Y4" s="10"/>
    </row>
    <row r="5" spans="1:25" s="14" customFormat="1">
      <c r="A5" s="19"/>
      <c r="B5" s="19"/>
      <c r="C5" s="19"/>
      <c r="D5" s="30" t="s">
        <v>56</v>
      </c>
      <c r="E5" s="30" t="s">
        <v>56</v>
      </c>
      <c r="F5" s="19"/>
      <c r="G5" s="18"/>
      <c r="H5" s="18"/>
      <c r="I5" s="18"/>
      <c r="J5" s="18"/>
      <c r="K5" s="18"/>
      <c r="L5" s="18"/>
      <c r="M5" s="18"/>
      <c r="N5" s="7"/>
      <c r="O5" s="17"/>
      <c r="P5" s="17"/>
      <c r="Q5" s="16">
        <f t="shared" si="0"/>
        <v>0.3</v>
      </c>
      <c r="R5" s="7"/>
      <c r="S5" s="15"/>
      <c r="T5" s="8"/>
      <c r="U5" s="7"/>
      <c r="V5" s="8">
        <v>43100</v>
      </c>
      <c r="W5" s="9">
        <f t="shared" ref="W5:W7" si="1">$P$3*$U$3/12*4/100</f>
        <v>43499.999999999993</v>
      </c>
      <c r="X5" s="8">
        <v>42735</v>
      </c>
      <c r="Y5" s="7">
        <v>1500000</v>
      </c>
    </row>
    <row r="6" spans="1:25">
      <c r="A6" s="13"/>
      <c r="B6" s="13"/>
      <c r="C6" s="13"/>
      <c r="D6" s="18" t="s">
        <v>6</v>
      </c>
      <c r="E6" s="30" t="s">
        <v>56</v>
      </c>
      <c r="F6" s="13"/>
      <c r="G6" s="11"/>
      <c r="H6" s="11"/>
      <c r="I6" s="12"/>
      <c r="J6" s="11"/>
      <c r="K6" s="12"/>
      <c r="L6" s="12"/>
      <c r="M6" s="12"/>
      <c r="N6" s="11"/>
      <c r="O6" s="12"/>
      <c r="P6" s="12"/>
      <c r="Q6" s="16">
        <f t="shared" si="0"/>
        <v>0</v>
      </c>
      <c r="R6" s="12"/>
      <c r="S6" s="11"/>
      <c r="T6" s="11"/>
      <c r="U6" s="10"/>
      <c r="V6" s="8">
        <v>43190</v>
      </c>
      <c r="W6" s="9">
        <f t="shared" si="1"/>
        <v>43499.999999999993</v>
      </c>
      <c r="X6" s="11"/>
      <c r="Y6" s="10"/>
    </row>
    <row r="7" spans="1:25">
      <c r="A7" s="13"/>
      <c r="B7" s="13"/>
      <c r="C7" s="13"/>
      <c r="D7" s="13"/>
      <c r="E7" s="13"/>
      <c r="F7" s="13"/>
      <c r="G7" s="11"/>
      <c r="H7" s="11"/>
      <c r="I7" s="12"/>
      <c r="J7" s="11"/>
      <c r="K7" s="12"/>
      <c r="L7" s="12"/>
      <c r="M7" s="12"/>
      <c r="N7" s="11"/>
      <c r="O7" s="12"/>
      <c r="P7" s="12"/>
      <c r="Q7" s="16">
        <f t="shared" si="0"/>
        <v>0.3</v>
      </c>
      <c r="R7" s="12"/>
      <c r="S7" s="11"/>
      <c r="T7" s="11"/>
      <c r="U7" s="10"/>
      <c r="V7" s="8">
        <v>43281</v>
      </c>
      <c r="W7" s="9">
        <f t="shared" si="1"/>
        <v>43499.999999999993</v>
      </c>
      <c r="X7" s="8">
        <v>42916</v>
      </c>
      <c r="Y7" s="7">
        <v>1500000</v>
      </c>
    </row>
  </sheetData>
  <mergeCells count="1">
    <mergeCell ref="A1:Y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8" orientation="landscape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33"/>
  <sheetViews>
    <sheetView view="pageBreakPreview" zoomScaleNormal="100" zoomScaleSheetLayoutView="100" workbookViewId="0">
      <selection activeCell="A10" sqref="A10"/>
    </sheetView>
  </sheetViews>
  <sheetFormatPr defaultColWidth="9" defaultRowHeight="14"/>
  <cols>
    <col min="1" max="1" width="16.36328125" style="2" customWidth="1"/>
    <col min="2" max="3" width="17.7265625" style="2" customWidth="1"/>
    <col min="4" max="4" width="18.08984375" style="2" customWidth="1"/>
    <col min="5" max="5" width="19.453125" style="2" customWidth="1"/>
    <col min="6" max="6" width="17.7265625" style="2" customWidth="1"/>
    <col min="7" max="7" width="42.6328125" style="1" customWidth="1"/>
    <col min="8" max="8" width="9" style="1"/>
    <col min="9" max="9" width="18" style="37" bestFit="1" customWidth="1"/>
    <col min="10" max="16384" width="9" style="1"/>
  </cols>
  <sheetData>
    <row r="1" spans="1:8" ht="42.75" customHeight="1">
      <c r="A1" s="83" t="s">
        <v>83</v>
      </c>
      <c r="B1" s="83"/>
      <c r="C1" s="83"/>
      <c r="D1" s="83"/>
      <c r="E1" s="83"/>
      <c r="F1" s="83"/>
      <c r="G1" s="49" t="s">
        <v>144</v>
      </c>
    </row>
    <row r="2" spans="1:8">
      <c r="A2" s="52" t="s">
        <v>106</v>
      </c>
      <c r="B2" s="76" t="str">
        <f>'信息统计表（此表需提供电子版）'!A20</f>
        <v>示例公司——甲公司</v>
      </c>
      <c r="C2" s="76"/>
      <c r="D2" s="76"/>
      <c r="E2" s="52" t="s">
        <v>115</v>
      </c>
      <c r="F2" s="51" t="str">
        <f>'信息统计表（此表需提供电子版）'!B20</f>
        <v>张三</v>
      </c>
    </row>
    <row r="3" spans="1:8">
      <c r="A3" s="52" t="s">
        <v>95</v>
      </c>
      <c r="B3" s="84" t="str">
        <f>'信息统计表（此表需提供电子版）'!D20</f>
        <v>海淀园</v>
      </c>
      <c r="C3" s="85"/>
      <c r="D3" s="86"/>
      <c r="E3" s="52" t="s">
        <v>229</v>
      </c>
      <c r="F3" s="51" t="str">
        <f>'信息统计表（此表需提供电子版）'!C20</f>
        <v>11111111-1</v>
      </c>
    </row>
    <row r="4" spans="1:8">
      <c r="A4" s="77" t="s">
        <v>5</v>
      </c>
      <c r="B4" s="79" t="str">
        <f>'信息统计表（此表需提供电子版）'!E20</f>
        <v>前沿信息产业</v>
      </c>
      <c r="C4" s="81" t="s">
        <v>117</v>
      </c>
      <c r="D4" s="52" t="s">
        <v>4</v>
      </c>
      <c r="E4" s="52" t="s">
        <v>97</v>
      </c>
      <c r="F4" s="52" t="s">
        <v>98</v>
      </c>
    </row>
    <row r="5" spans="1:8">
      <c r="A5" s="78"/>
      <c r="B5" s="80"/>
      <c r="C5" s="81"/>
      <c r="D5" s="51" t="str">
        <f>'信息统计表（此表需提供电子版）'!G20</f>
        <v>李四</v>
      </c>
      <c r="E5" s="51" t="str">
        <f>'信息统计表（此表需提供电子版）'!H20</f>
        <v>××部门经理</v>
      </c>
      <c r="F5" s="51" t="str">
        <f>'信息统计表（此表需提供电子版）'!I20</f>
        <v>134********</v>
      </c>
    </row>
    <row r="6" spans="1:8">
      <c r="A6" s="74" t="s">
        <v>62</v>
      </c>
      <c r="B6" s="52" t="s">
        <v>57</v>
      </c>
      <c r="C6" s="52" t="s">
        <v>58</v>
      </c>
      <c r="D6" s="52" t="s">
        <v>59</v>
      </c>
      <c r="E6" s="52" t="s">
        <v>60</v>
      </c>
      <c r="F6" s="52" t="s">
        <v>61</v>
      </c>
    </row>
    <row r="7" spans="1:8">
      <c r="A7" s="74"/>
      <c r="B7" s="51" t="str">
        <f>'信息统计表（此表需提供电子版）'!J20</f>
        <v>3</v>
      </c>
      <c r="C7" s="51" t="str">
        <f>'信息统计表（此表需提供电子版）'!K20</f>
        <v>4</v>
      </c>
      <c r="D7" s="51" t="str">
        <f>'信息统计表（此表需提供电子版）'!L20</f>
        <v>10</v>
      </c>
      <c r="E7" s="51" t="str">
        <f>'信息统计表（此表需提供电子版）'!M20</f>
        <v>20</v>
      </c>
      <c r="F7" s="51" t="str">
        <f>'信息统计表（此表需提供电子版）'!N20</f>
        <v>5</v>
      </c>
    </row>
    <row r="8" spans="1:8">
      <c r="A8" s="74" t="s">
        <v>118</v>
      </c>
      <c r="B8" s="74" t="s">
        <v>109</v>
      </c>
      <c r="C8" s="74"/>
      <c r="D8" s="74"/>
      <c r="E8" s="52" t="s">
        <v>110</v>
      </c>
      <c r="F8" s="52" t="s">
        <v>98</v>
      </c>
    </row>
    <row r="9" spans="1:8">
      <c r="A9" s="74"/>
      <c r="B9" s="75" t="str">
        <f>'信息统计表（此表需提供电子版）'!O20</f>
        <v>中国××银行股份有限公司</v>
      </c>
      <c r="C9" s="76"/>
      <c r="D9" s="76"/>
      <c r="E9" s="51" t="str">
        <f>'信息统计表（此表需提供电子版）'!P20</f>
        <v>王五</v>
      </c>
      <c r="F9" s="51" t="str">
        <f>'信息统计表（此表需提供电子版）'!Q20</f>
        <v>136********</v>
      </c>
    </row>
    <row r="10" spans="1:8" ht="42">
      <c r="A10" s="66" t="s">
        <v>251</v>
      </c>
      <c r="B10" s="75" t="str">
        <f>'信息统计表（此表需提供电子版）'!F20</f>
        <v>应对疫情的检测诊断、治疗及防护等相关药品和医疗器械的研发及产业化</v>
      </c>
      <c r="C10" s="87"/>
      <c r="D10" s="87"/>
      <c r="E10" s="87"/>
      <c r="F10" s="87"/>
    </row>
    <row r="11" spans="1:8" ht="98">
      <c r="A11" s="67" t="s">
        <v>227</v>
      </c>
      <c r="B11" s="82"/>
      <c r="C11" s="82"/>
      <c r="D11" s="82"/>
      <c r="E11" s="82"/>
      <c r="F11" s="82"/>
    </row>
    <row r="12" spans="1:8" ht="28">
      <c r="A12" s="52" t="s">
        <v>147</v>
      </c>
      <c r="B12" s="82"/>
      <c r="C12" s="82"/>
      <c r="D12" s="82"/>
      <c r="E12" s="82"/>
      <c r="F12" s="82"/>
    </row>
    <row r="13" spans="1:8" ht="42">
      <c r="A13" s="74" t="s">
        <v>82</v>
      </c>
      <c r="B13" s="54" t="s">
        <v>2</v>
      </c>
      <c r="C13" s="52" t="s">
        <v>67</v>
      </c>
      <c r="D13" s="52" t="s">
        <v>63</v>
      </c>
      <c r="E13" s="55" t="s">
        <v>68</v>
      </c>
      <c r="F13" s="55" t="s">
        <v>64</v>
      </c>
    </row>
    <row r="14" spans="1:8">
      <c r="A14" s="74"/>
      <c r="B14" s="52">
        <v>1</v>
      </c>
      <c r="C14" s="52" t="s">
        <v>148</v>
      </c>
      <c r="D14" s="48">
        <v>3000000</v>
      </c>
      <c r="E14" s="48">
        <v>290000</v>
      </c>
      <c r="F14" s="48">
        <v>116000</v>
      </c>
      <c r="G14" s="35"/>
      <c r="H14" s="36"/>
    </row>
    <row r="15" spans="1:8">
      <c r="A15" s="74"/>
      <c r="B15" s="52">
        <v>2</v>
      </c>
      <c r="C15" s="52"/>
      <c r="D15" s="48"/>
      <c r="E15" s="48"/>
      <c r="F15" s="48"/>
      <c r="G15" s="35"/>
      <c r="H15" s="36"/>
    </row>
    <row r="16" spans="1:8">
      <c r="A16" s="74"/>
      <c r="B16" s="52">
        <v>3</v>
      </c>
      <c r="C16" s="52"/>
      <c r="D16" s="48"/>
      <c r="E16" s="48"/>
      <c r="F16" s="48"/>
      <c r="G16" s="35"/>
      <c r="H16" s="36"/>
    </row>
    <row r="17" spans="1:8">
      <c r="A17" s="74"/>
      <c r="B17" s="52">
        <v>4</v>
      </c>
      <c r="C17" s="52"/>
      <c r="D17" s="48"/>
      <c r="E17" s="48"/>
      <c r="F17" s="48"/>
      <c r="G17" s="35"/>
      <c r="H17" s="36"/>
    </row>
    <row r="18" spans="1:8">
      <c r="A18" s="74"/>
      <c r="B18" s="52">
        <v>5</v>
      </c>
      <c r="C18" s="52"/>
      <c r="D18" s="48"/>
      <c r="E18" s="48"/>
      <c r="F18" s="48"/>
      <c r="G18" s="35"/>
      <c r="H18" s="36"/>
    </row>
    <row r="19" spans="1:8">
      <c r="A19" s="74"/>
      <c r="B19" s="52">
        <v>6</v>
      </c>
      <c r="C19" s="52"/>
      <c r="D19" s="48"/>
      <c r="E19" s="48"/>
      <c r="F19" s="48"/>
      <c r="G19" s="35"/>
      <c r="H19" s="36"/>
    </row>
    <row r="20" spans="1:8">
      <c r="A20" s="74"/>
      <c r="B20" s="52">
        <v>7</v>
      </c>
      <c r="C20" s="52"/>
      <c r="D20" s="48"/>
      <c r="E20" s="48"/>
      <c r="F20" s="48"/>
      <c r="G20" s="35"/>
      <c r="H20" s="36"/>
    </row>
    <row r="21" spans="1:8">
      <c r="A21" s="74"/>
      <c r="B21" s="52">
        <v>8</v>
      </c>
      <c r="C21" s="52"/>
      <c r="D21" s="48"/>
      <c r="E21" s="48"/>
      <c r="F21" s="48"/>
      <c r="G21" s="35"/>
      <c r="H21" s="36"/>
    </row>
    <row r="22" spans="1:8">
      <c r="A22" s="74"/>
      <c r="B22" s="52">
        <v>9</v>
      </c>
      <c r="C22" s="52"/>
      <c r="D22" s="48"/>
      <c r="E22" s="48"/>
      <c r="F22" s="48"/>
      <c r="G22" s="35"/>
      <c r="H22" s="36"/>
    </row>
    <row r="23" spans="1:8">
      <c r="A23" s="74"/>
      <c r="B23" s="52">
        <v>10</v>
      </c>
      <c r="C23" s="52"/>
      <c r="D23" s="48"/>
      <c r="E23" s="48"/>
      <c r="F23" s="48"/>
      <c r="G23" s="35"/>
      <c r="H23" s="36"/>
    </row>
    <row r="24" spans="1:8">
      <c r="A24" s="74"/>
      <c r="B24" s="52" t="s">
        <v>65</v>
      </c>
      <c r="C24" s="52" t="s">
        <v>66</v>
      </c>
      <c r="D24" s="48">
        <f>SUM(D14:D23)</f>
        <v>3000000</v>
      </c>
      <c r="E24" s="48">
        <f t="shared" ref="E24:F24" si="0">SUM(E14:E23)</f>
        <v>290000</v>
      </c>
      <c r="F24" s="48">
        <f t="shared" si="0"/>
        <v>116000</v>
      </c>
      <c r="G24" s="35"/>
      <c r="H24" s="36"/>
    </row>
    <row r="25" spans="1:8" ht="106" customHeight="1">
      <c r="A25" s="52" t="s">
        <v>0</v>
      </c>
      <c r="B25" s="73" t="s">
        <v>86</v>
      </c>
      <c r="C25" s="73"/>
      <c r="D25" s="73"/>
      <c r="E25" s="73"/>
      <c r="F25" s="73"/>
    </row>
    <row r="26" spans="1:8" ht="18" customHeight="1">
      <c r="A26" s="74" t="s">
        <v>145</v>
      </c>
      <c r="B26" s="73" t="s">
        <v>84</v>
      </c>
      <c r="C26" s="73"/>
      <c r="D26" s="73"/>
      <c r="E26" s="73"/>
      <c r="F26" s="73"/>
    </row>
    <row r="27" spans="1:8" ht="18" customHeight="1">
      <c r="A27" s="74"/>
      <c r="B27" s="73" t="s">
        <v>85</v>
      </c>
      <c r="C27" s="73"/>
      <c r="D27" s="73"/>
      <c r="E27" s="73"/>
      <c r="F27" s="73"/>
    </row>
    <row r="28" spans="1:8" ht="18" customHeight="1">
      <c r="A28" s="74"/>
      <c r="B28" s="73" t="s">
        <v>69</v>
      </c>
      <c r="C28" s="73"/>
      <c r="D28" s="73"/>
      <c r="E28" s="73"/>
      <c r="F28" s="73"/>
    </row>
    <row r="29" spans="1:8" hidden="1">
      <c r="A29" s="50" t="s">
        <v>148</v>
      </c>
    </row>
    <row r="30" spans="1:8" hidden="1">
      <c r="A30" s="53" t="s">
        <v>149</v>
      </c>
    </row>
    <row r="31" spans="1:8" hidden="1">
      <c r="A31" s="53" t="s">
        <v>150</v>
      </c>
    </row>
    <row r="32" spans="1:8" hidden="1">
      <c r="A32" s="53" t="s">
        <v>151</v>
      </c>
    </row>
    <row r="33" spans="1:1" hidden="1">
      <c r="A33" s="53" t="s">
        <v>152</v>
      </c>
    </row>
  </sheetData>
  <mergeCells count="19">
    <mergeCell ref="A4:A5"/>
    <mergeCell ref="B4:B5"/>
    <mergeCell ref="C4:C5"/>
    <mergeCell ref="B11:F11"/>
    <mergeCell ref="A1:F1"/>
    <mergeCell ref="A6:A7"/>
    <mergeCell ref="B2:D2"/>
    <mergeCell ref="A8:A9"/>
    <mergeCell ref="B3:D3"/>
    <mergeCell ref="B10:F10"/>
    <mergeCell ref="B26:F26"/>
    <mergeCell ref="A26:A28"/>
    <mergeCell ref="B27:F27"/>
    <mergeCell ref="B28:F28"/>
    <mergeCell ref="B8:D8"/>
    <mergeCell ref="B9:D9"/>
    <mergeCell ref="B25:F25"/>
    <mergeCell ref="A13:A24"/>
    <mergeCell ref="B12:F12"/>
  </mergeCells>
  <phoneticPr fontId="2" type="noConversion"/>
  <dataValidations count="1">
    <dataValidation type="list" allowBlank="1" showInputMessage="1" showErrorMessage="1" sqref="C14:C23">
      <formula1>$A$29:$A$33</formula1>
    </dataValidation>
  </dataValidations>
  <pageMargins left="0.78740157480314965" right="0.78740157480314965" top="0.78740157480314965" bottom="0.78740157480314965" header="0.31496062992125984" footer="0.31496062992125984"/>
  <pageSetup paperSize="9" scale="81" fitToHeight="100" orientation="portrait" blackAndWhite="1" r:id="rId1"/>
  <rowBreaks count="1" manualBreakCount="1">
    <brk id="25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Z14"/>
  <sheetViews>
    <sheetView view="pageBreakPreview" zoomScaleNormal="100" zoomScaleSheetLayoutView="100" workbookViewId="0">
      <pane xSplit="1" ySplit="2" topLeftCell="B3" activePane="bottomRight" state="frozen"/>
      <selection activeCell="G20" sqref="G20"/>
      <selection pane="topRight" activeCell="G20" sqref="G20"/>
      <selection pane="bottomLeft" activeCell="G20" sqref="G20"/>
      <selection pane="bottomRight" activeCell="R8" sqref="R8"/>
    </sheetView>
  </sheetViews>
  <sheetFormatPr defaultColWidth="9" defaultRowHeight="13"/>
  <cols>
    <col min="1" max="1" width="12.26953125" style="6" bestFit="1" customWidth="1"/>
    <col min="2" max="2" width="6.7265625" style="6" customWidth="1"/>
    <col min="3" max="3" width="10.36328125" style="6" bestFit="1" customWidth="1"/>
    <col min="4" max="5" width="7.26953125" style="4" customWidth="1"/>
    <col min="6" max="6" width="5.08984375" style="5" bestFit="1" customWidth="1"/>
    <col min="7" max="7" width="14.36328125" style="5" bestFit="1" customWidth="1"/>
    <col min="8" max="8" width="5.08984375" style="5" bestFit="1" customWidth="1"/>
    <col min="9" max="9" width="4.90625" style="5" bestFit="1" customWidth="1"/>
    <col min="10" max="10" width="5.08984375" style="4" bestFit="1" customWidth="1"/>
    <col min="11" max="11" width="4.90625" style="5" bestFit="1" customWidth="1"/>
    <col min="12" max="12" width="9.453125" style="5" bestFit="1" customWidth="1"/>
    <col min="13" max="13" width="14.36328125" style="5" bestFit="1" customWidth="1"/>
    <col min="14" max="14" width="9.453125" style="4" bestFit="1" customWidth="1"/>
    <col min="15" max="15" width="14.36328125" style="4" bestFit="1" customWidth="1"/>
    <col min="16" max="16" width="9.453125" style="3" bestFit="1" customWidth="1"/>
    <col min="17" max="17" width="12.36328125" style="3" bestFit="1" customWidth="1"/>
    <col min="18" max="18" width="12.36328125" style="4" bestFit="1" customWidth="1"/>
    <col min="19" max="25" width="9" style="3"/>
    <col min="26" max="26" width="13.90625" style="3" hidden="1" customWidth="1"/>
    <col min="27" max="16384" width="9" style="3"/>
  </cols>
  <sheetData>
    <row r="1" spans="1:26" s="26" customFormat="1" ht="45.75" customHeight="1">
      <c r="A1" s="88" t="s">
        <v>93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</row>
    <row r="2" spans="1:26" s="21" customFormat="1" ht="112" customHeight="1">
      <c r="A2" s="24" t="s">
        <v>26</v>
      </c>
      <c r="B2" s="39" t="s">
        <v>87</v>
      </c>
      <c r="C2" s="25" t="s">
        <v>79</v>
      </c>
      <c r="D2" s="25" t="s">
        <v>226</v>
      </c>
      <c r="E2" s="25" t="s">
        <v>80</v>
      </c>
      <c r="F2" s="25" t="s">
        <v>21</v>
      </c>
      <c r="G2" s="23" t="s">
        <v>71</v>
      </c>
      <c r="H2" s="22" t="s">
        <v>16</v>
      </c>
      <c r="I2" s="23" t="s">
        <v>19</v>
      </c>
      <c r="J2" s="23" t="s">
        <v>18</v>
      </c>
      <c r="K2" s="24" t="s">
        <v>70</v>
      </c>
      <c r="L2" s="22" t="s">
        <v>72</v>
      </c>
      <c r="M2" s="22" t="s">
        <v>14</v>
      </c>
      <c r="N2" s="22" t="s">
        <v>36</v>
      </c>
      <c r="O2" s="22" t="s">
        <v>37</v>
      </c>
      <c r="P2" s="22" t="s">
        <v>13</v>
      </c>
      <c r="Q2" s="22" t="s">
        <v>12</v>
      </c>
      <c r="R2" s="24" t="s">
        <v>33</v>
      </c>
    </row>
    <row r="3" spans="1:26" s="14" customFormat="1" ht="33.75" customHeight="1">
      <c r="A3" s="20" t="s">
        <v>73</v>
      </c>
      <c r="B3" s="30"/>
      <c r="C3" s="38">
        <v>3000.22</v>
      </c>
      <c r="D3" s="18" t="s">
        <v>8</v>
      </c>
      <c r="E3" s="18" t="s">
        <v>7</v>
      </c>
      <c r="F3" s="18" t="s">
        <v>6</v>
      </c>
      <c r="G3" s="7">
        <v>5000000</v>
      </c>
      <c r="H3" s="15" t="s">
        <v>38</v>
      </c>
      <c r="I3" s="17">
        <v>4.3499999999999996</v>
      </c>
      <c r="J3" s="28">
        <v>4.3499999999999996</v>
      </c>
      <c r="K3" s="16">
        <f>J3/I3-1</f>
        <v>0</v>
      </c>
      <c r="L3" s="8">
        <v>43475</v>
      </c>
      <c r="M3" s="7">
        <v>3000000</v>
      </c>
      <c r="N3" s="8">
        <v>43709</v>
      </c>
      <c r="O3" s="7">
        <v>1500000</v>
      </c>
      <c r="P3" s="8">
        <v>43497</v>
      </c>
      <c r="Q3" s="9">
        <f>$G$3*$J$3/12*4/100</f>
        <v>72500</v>
      </c>
      <c r="R3" s="31" t="s">
        <v>78</v>
      </c>
    </row>
    <row r="4" spans="1:26" s="14" customFormat="1" ht="16.5" customHeight="1">
      <c r="A4" s="19"/>
      <c r="B4" s="19"/>
      <c r="C4" s="18"/>
      <c r="D4" s="18"/>
      <c r="E4" s="18"/>
      <c r="F4" s="18"/>
      <c r="G4" s="7"/>
      <c r="H4" s="15"/>
      <c r="I4" s="17"/>
      <c r="J4" s="17"/>
      <c r="K4" s="16"/>
      <c r="L4" s="8"/>
      <c r="M4" s="7"/>
      <c r="N4" s="8">
        <v>43770</v>
      </c>
      <c r="O4" s="7">
        <v>1500000</v>
      </c>
      <c r="P4" s="8">
        <v>43586</v>
      </c>
      <c r="Q4" s="9">
        <f>$G$3*$J$3/12*4/100</f>
        <v>72500</v>
      </c>
      <c r="R4" s="31" t="s">
        <v>78</v>
      </c>
      <c r="Z4" s="14" t="s">
        <v>88</v>
      </c>
    </row>
    <row r="5" spans="1:26" s="14" customFormat="1" ht="16.5" customHeight="1">
      <c r="A5" s="19"/>
      <c r="B5" s="19"/>
      <c r="C5" s="18"/>
      <c r="D5" s="18"/>
      <c r="E5" s="18"/>
      <c r="F5" s="18"/>
      <c r="G5" s="7"/>
      <c r="H5" s="15"/>
      <c r="I5" s="17"/>
      <c r="J5" s="17"/>
      <c r="K5" s="16"/>
      <c r="L5" s="8"/>
      <c r="M5" s="7"/>
      <c r="N5" s="40"/>
      <c r="O5" s="40"/>
      <c r="P5" s="8">
        <v>43678</v>
      </c>
      <c r="Q5" s="9">
        <f>$G$3*$J$3/12*4/100</f>
        <v>72500</v>
      </c>
      <c r="R5" s="31" t="s">
        <v>78</v>
      </c>
      <c r="Z5" s="14" t="s">
        <v>89</v>
      </c>
    </row>
    <row r="6" spans="1:26" ht="16.5" customHeight="1">
      <c r="A6" s="13"/>
      <c r="B6" s="13"/>
      <c r="C6" s="12"/>
      <c r="D6" s="12"/>
      <c r="E6" s="12"/>
      <c r="F6" s="12"/>
      <c r="G6" s="11"/>
      <c r="H6" s="11"/>
      <c r="I6" s="12"/>
      <c r="J6" s="12"/>
      <c r="K6" s="16"/>
      <c r="L6" s="11"/>
      <c r="M6" s="10"/>
      <c r="N6" s="11"/>
      <c r="O6" s="10"/>
      <c r="P6" s="8">
        <v>43770</v>
      </c>
      <c r="Q6" s="9">
        <f>$G$3*$J$3/12*4/100</f>
        <v>72500</v>
      </c>
      <c r="R6" s="31" t="s">
        <v>78</v>
      </c>
      <c r="Z6" s="3" t="s">
        <v>90</v>
      </c>
    </row>
    <row r="7" spans="1:26" ht="16.5" customHeight="1">
      <c r="A7" s="13"/>
      <c r="B7" s="13"/>
      <c r="C7" s="12"/>
      <c r="D7" s="12"/>
      <c r="E7" s="12"/>
      <c r="F7" s="12"/>
      <c r="G7" s="11"/>
      <c r="H7" s="11"/>
      <c r="I7" s="12"/>
      <c r="J7" s="12"/>
      <c r="K7" s="16"/>
      <c r="L7" s="11"/>
      <c r="M7" s="10"/>
      <c r="N7" s="8"/>
      <c r="O7" s="7"/>
      <c r="P7" s="8"/>
      <c r="Q7" s="9"/>
      <c r="R7" s="31" t="s">
        <v>78</v>
      </c>
      <c r="Z7" s="3" t="s">
        <v>91</v>
      </c>
    </row>
    <row r="8" spans="1:26" ht="16.5" customHeight="1">
      <c r="A8" s="11" t="s">
        <v>74</v>
      </c>
      <c r="B8" s="11" t="s">
        <v>75</v>
      </c>
      <c r="C8" s="11" t="s">
        <v>77</v>
      </c>
      <c r="D8" s="11" t="s">
        <v>77</v>
      </c>
      <c r="E8" s="11" t="s">
        <v>76</v>
      </c>
      <c r="F8" s="12" t="s">
        <v>75</v>
      </c>
      <c r="G8" s="12" t="s">
        <v>76</v>
      </c>
      <c r="H8" s="12" t="s">
        <v>76</v>
      </c>
      <c r="I8" s="12" t="s">
        <v>78</v>
      </c>
      <c r="J8" s="11" t="s">
        <v>75</v>
      </c>
      <c r="K8" s="12" t="s">
        <v>78</v>
      </c>
      <c r="L8" s="12" t="s">
        <v>78</v>
      </c>
      <c r="M8" s="12" t="s">
        <v>75</v>
      </c>
      <c r="N8" s="31" t="s">
        <v>78</v>
      </c>
      <c r="O8" s="7">
        <f>SUM(O3:O7)</f>
        <v>3000000</v>
      </c>
      <c r="P8" s="31" t="s">
        <v>78</v>
      </c>
      <c r="Q8" s="7">
        <f>SUM(Q3:Q7)</f>
        <v>290000</v>
      </c>
      <c r="R8" s="7">
        <f>ROUND(Q8*40%,2)</f>
        <v>116000</v>
      </c>
      <c r="Z8" s="3" t="s">
        <v>92</v>
      </c>
    </row>
    <row r="9" spans="1:26">
      <c r="Q9" s="29"/>
    </row>
    <row r="14" spans="1:26">
      <c r="D14" s="4" t="s">
        <v>94</v>
      </c>
    </row>
  </sheetData>
  <mergeCells count="1">
    <mergeCell ref="A1:R1"/>
  </mergeCells>
  <phoneticPr fontId="2" type="noConversion"/>
  <dataValidations count="1">
    <dataValidation type="list" allowBlank="1" showInputMessage="1" showErrorMessage="1" sqref="B3">
      <formula1>$Z$4:$Z$8</formula1>
    </dataValidation>
  </dataValidations>
  <pageMargins left="0.70866141732283472" right="0.70866141732283472" top="0.74803149606299213" bottom="0.74803149606299213" header="0.31496062992125984" footer="0.31496062992125984"/>
  <pageSetup paperSize="9" scale="81" orientation="landscape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29"/>
  <sheetViews>
    <sheetView view="pageBreakPreview" zoomScaleNormal="100" zoomScaleSheetLayoutView="100" workbookViewId="0">
      <selection activeCell="A10" sqref="A10"/>
    </sheetView>
  </sheetViews>
  <sheetFormatPr defaultColWidth="9" defaultRowHeight="14"/>
  <cols>
    <col min="1" max="1" width="16.36328125" style="2" customWidth="1"/>
    <col min="2" max="3" width="17.7265625" style="2" customWidth="1"/>
    <col min="4" max="4" width="18.08984375" style="2" customWidth="1"/>
    <col min="5" max="5" width="19.453125" style="2" customWidth="1"/>
    <col min="6" max="6" width="17.7265625" style="2" customWidth="1"/>
    <col min="7" max="7" width="42.6328125" style="1" customWidth="1"/>
    <col min="8" max="8" width="9" style="1"/>
    <col min="9" max="9" width="18" style="37" bestFit="1" customWidth="1"/>
    <col min="10" max="16384" width="9" style="1"/>
  </cols>
  <sheetData>
    <row r="1" spans="1:8" ht="42.75" customHeight="1">
      <c r="A1" s="83" t="s">
        <v>158</v>
      </c>
      <c r="B1" s="83"/>
      <c r="C1" s="83"/>
      <c r="D1" s="83"/>
      <c r="E1" s="83"/>
      <c r="F1" s="83"/>
      <c r="G1" s="49" t="s">
        <v>144</v>
      </c>
    </row>
    <row r="2" spans="1:8">
      <c r="A2" s="68" t="s">
        <v>106</v>
      </c>
      <c r="B2" s="76" t="str">
        <f>'信息统计表（此表需提供电子版）'!A20</f>
        <v>示例公司——甲公司</v>
      </c>
      <c r="C2" s="76"/>
      <c r="D2" s="76"/>
      <c r="E2" s="68" t="s">
        <v>115</v>
      </c>
      <c r="F2" s="69" t="str">
        <f>'信息统计表（此表需提供电子版）'!B20</f>
        <v>张三</v>
      </c>
    </row>
    <row r="3" spans="1:8">
      <c r="A3" s="68" t="s">
        <v>95</v>
      </c>
      <c r="B3" s="84" t="str">
        <f>'信息统计表（此表需提供电子版）'!D20</f>
        <v>海淀园</v>
      </c>
      <c r="C3" s="85"/>
      <c r="D3" s="86"/>
      <c r="E3" s="68" t="s">
        <v>229</v>
      </c>
      <c r="F3" s="69" t="str">
        <f>'信息统计表（此表需提供电子版）'!C20</f>
        <v>11111111-1</v>
      </c>
    </row>
    <row r="4" spans="1:8">
      <c r="A4" s="77" t="s">
        <v>5</v>
      </c>
      <c r="B4" s="79" t="str">
        <f>'信息统计表（此表需提供电子版）'!E20</f>
        <v>前沿信息产业</v>
      </c>
      <c r="C4" s="81" t="s">
        <v>117</v>
      </c>
      <c r="D4" s="68" t="s">
        <v>4</v>
      </c>
      <c r="E4" s="68" t="s">
        <v>97</v>
      </c>
      <c r="F4" s="68" t="s">
        <v>98</v>
      </c>
    </row>
    <row r="5" spans="1:8">
      <c r="A5" s="78"/>
      <c r="B5" s="80"/>
      <c r="C5" s="81"/>
      <c r="D5" s="69" t="str">
        <f>'信息统计表（此表需提供电子版）'!G20</f>
        <v>李四</v>
      </c>
      <c r="E5" s="69" t="str">
        <f>'信息统计表（此表需提供电子版）'!H20</f>
        <v>××部门经理</v>
      </c>
      <c r="F5" s="69" t="str">
        <f>'信息统计表（此表需提供电子版）'!I20</f>
        <v>134********</v>
      </c>
    </row>
    <row r="6" spans="1:8">
      <c r="A6" s="74" t="s">
        <v>62</v>
      </c>
      <c r="B6" s="52" t="s">
        <v>57</v>
      </c>
      <c r="C6" s="52" t="s">
        <v>58</v>
      </c>
      <c r="D6" s="52" t="s">
        <v>59</v>
      </c>
      <c r="E6" s="52" t="s">
        <v>60</v>
      </c>
      <c r="F6" s="52" t="s">
        <v>61</v>
      </c>
    </row>
    <row r="7" spans="1:8">
      <c r="A7" s="74"/>
      <c r="B7" s="51" t="str">
        <f>'信息统计表（此表需提供电子版）'!J20</f>
        <v>3</v>
      </c>
      <c r="C7" s="51" t="str">
        <f>'信息统计表（此表需提供电子版）'!K20</f>
        <v>4</v>
      </c>
      <c r="D7" s="51" t="str">
        <f>'信息统计表（此表需提供电子版）'!L20</f>
        <v>10</v>
      </c>
      <c r="E7" s="51" t="str">
        <f>'信息统计表（此表需提供电子版）'!M20</f>
        <v>20</v>
      </c>
      <c r="F7" s="51" t="str">
        <f>'信息统计表（此表需提供电子版）'!N20</f>
        <v>5</v>
      </c>
    </row>
    <row r="8" spans="1:8">
      <c r="A8" s="74" t="s">
        <v>108</v>
      </c>
      <c r="B8" s="74" t="s">
        <v>109</v>
      </c>
      <c r="C8" s="74"/>
      <c r="D8" s="74"/>
      <c r="E8" s="52" t="s">
        <v>110</v>
      </c>
      <c r="F8" s="52" t="s">
        <v>98</v>
      </c>
    </row>
    <row r="9" spans="1:8">
      <c r="A9" s="74"/>
      <c r="B9" s="75" t="str">
        <f>'信息统计表（此表需提供电子版）'!O20</f>
        <v>中国××银行股份有限公司</v>
      </c>
      <c r="C9" s="76"/>
      <c r="D9" s="76"/>
      <c r="E9" s="51" t="str">
        <f>'信息统计表（此表需提供电子版）'!P20</f>
        <v>王五</v>
      </c>
      <c r="F9" s="51" t="str">
        <f>'信息统计表（此表需提供电子版）'!Q20</f>
        <v>136********</v>
      </c>
    </row>
    <row r="10" spans="1:8" ht="42">
      <c r="A10" s="66" t="s">
        <v>252</v>
      </c>
      <c r="B10" s="75" t="str">
        <f>'信息统计表（此表需提供电子版）'!F20</f>
        <v>应对疫情的检测诊断、治疗及防护等相关药品和医疗器械的研发及产业化</v>
      </c>
      <c r="C10" s="87"/>
      <c r="D10" s="87"/>
      <c r="E10" s="87"/>
      <c r="F10" s="87"/>
    </row>
    <row r="11" spans="1:8" ht="98">
      <c r="A11" s="67" t="s">
        <v>227</v>
      </c>
      <c r="B11" s="82"/>
      <c r="C11" s="82"/>
      <c r="D11" s="82"/>
      <c r="E11" s="82"/>
      <c r="F11" s="82"/>
    </row>
    <row r="12" spans="1:8" ht="28">
      <c r="A12" s="52" t="s">
        <v>147</v>
      </c>
      <c r="B12" s="82"/>
      <c r="C12" s="82"/>
      <c r="D12" s="82"/>
      <c r="E12" s="82"/>
      <c r="F12" s="82"/>
    </row>
    <row r="13" spans="1:8" ht="42">
      <c r="A13" s="74" t="s">
        <v>82</v>
      </c>
      <c r="B13" s="54" t="s">
        <v>2</v>
      </c>
      <c r="C13" s="52" t="s">
        <v>157</v>
      </c>
      <c r="D13" s="52" t="s">
        <v>153</v>
      </c>
      <c r="E13" s="55" t="s">
        <v>154</v>
      </c>
      <c r="F13" s="55" t="s">
        <v>155</v>
      </c>
    </row>
    <row r="14" spans="1:8">
      <c r="A14" s="74"/>
      <c r="B14" s="52">
        <v>1</v>
      </c>
      <c r="C14" s="52" t="s">
        <v>245</v>
      </c>
      <c r="D14" s="48">
        <v>3000000</v>
      </c>
      <c r="E14" s="48">
        <v>290000</v>
      </c>
      <c r="F14" s="48">
        <v>116000</v>
      </c>
      <c r="G14" s="35"/>
      <c r="H14" s="36"/>
    </row>
    <row r="15" spans="1:8">
      <c r="A15" s="74"/>
      <c r="B15" s="52">
        <v>2</v>
      </c>
      <c r="C15" s="52"/>
      <c r="D15" s="48"/>
      <c r="E15" s="48"/>
      <c r="F15" s="48"/>
      <c r="G15" s="35"/>
      <c r="H15" s="36"/>
    </row>
    <row r="16" spans="1:8">
      <c r="A16" s="74"/>
      <c r="B16" s="52">
        <v>3</v>
      </c>
      <c r="C16" s="52"/>
      <c r="D16" s="48"/>
      <c r="E16" s="48"/>
      <c r="F16" s="48"/>
      <c r="G16" s="35"/>
      <c r="H16" s="36"/>
    </row>
    <row r="17" spans="1:8">
      <c r="A17" s="74"/>
      <c r="B17" s="52">
        <v>4</v>
      </c>
      <c r="C17" s="52"/>
      <c r="D17" s="48"/>
      <c r="E17" s="48"/>
      <c r="F17" s="48"/>
      <c r="G17" s="35"/>
      <c r="H17" s="36"/>
    </row>
    <row r="18" spans="1:8">
      <c r="A18" s="74"/>
      <c r="B18" s="52">
        <v>5</v>
      </c>
      <c r="C18" s="52"/>
      <c r="D18" s="48"/>
      <c r="E18" s="48"/>
      <c r="F18" s="48"/>
      <c r="G18" s="35"/>
      <c r="H18" s="36"/>
    </row>
    <row r="19" spans="1:8">
      <c r="A19" s="74"/>
      <c r="B19" s="52">
        <v>6</v>
      </c>
      <c r="C19" s="52"/>
      <c r="D19" s="48"/>
      <c r="E19" s="48"/>
      <c r="F19" s="48"/>
      <c r="G19" s="35"/>
      <c r="H19" s="36"/>
    </row>
    <row r="20" spans="1:8">
      <c r="A20" s="74"/>
      <c r="B20" s="52">
        <v>7</v>
      </c>
      <c r="C20" s="52"/>
      <c r="D20" s="48"/>
      <c r="E20" s="48"/>
      <c r="F20" s="48"/>
      <c r="G20" s="35"/>
      <c r="H20" s="36"/>
    </row>
    <row r="21" spans="1:8">
      <c r="A21" s="74"/>
      <c r="B21" s="52">
        <v>8</v>
      </c>
      <c r="C21" s="52"/>
      <c r="D21" s="48"/>
      <c r="E21" s="48"/>
      <c r="F21" s="48"/>
      <c r="G21" s="35"/>
      <c r="H21" s="36"/>
    </row>
    <row r="22" spans="1:8">
      <c r="A22" s="74"/>
      <c r="B22" s="52">
        <v>9</v>
      </c>
      <c r="C22" s="52"/>
      <c r="D22" s="48"/>
      <c r="E22" s="48"/>
      <c r="F22" s="48"/>
      <c r="G22" s="35"/>
      <c r="H22" s="36"/>
    </row>
    <row r="23" spans="1:8">
      <c r="A23" s="74"/>
      <c r="B23" s="52">
        <v>10</v>
      </c>
      <c r="C23" s="52"/>
      <c r="D23" s="48"/>
      <c r="E23" s="48"/>
      <c r="F23" s="48"/>
      <c r="G23" s="35"/>
      <c r="H23" s="36"/>
    </row>
    <row r="24" spans="1:8">
      <c r="A24" s="74"/>
      <c r="B24" s="52" t="s">
        <v>65</v>
      </c>
      <c r="C24" s="52" t="s">
        <v>66</v>
      </c>
      <c r="D24" s="48">
        <f>SUM(D14:D23)</f>
        <v>3000000</v>
      </c>
      <c r="E24" s="48">
        <f t="shared" ref="E24:F24" si="0">SUM(E14:E23)</f>
        <v>290000</v>
      </c>
      <c r="F24" s="48">
        <f t="shared" si="0"/>
        <v>116000</v>
      </c>
      <c r="G24" s="35"/>
      <c r="H24" s="36"/>
    </row>
    <row r="25" spans="1:8" ht="106" customHeight="1">
      <c r="A25" s="52" t="s">
        <v>0</v>
      </c>
      <c r="B25" s="73" t="s">
        <v>86</v>
      </c>
      <c r="C25" s="73"/>
      <c r="D25" s="73"/>
      <c r="E25" s="73"/>
      <c r="F25" s="73"/>
    </row>
    <row r="26" spans="1:8" ht="18" customHeight="1">
      <c r="A26" s="74" t="s">
        <v>145</v>
      </c>
      <c r="B26" s="73" t="s">
        <v>84</v>
      </c>
      <c r="C26" s="73"/>
      <c r="D26" s="73"/>
      <c r="E26" s="73"/>
      <c r="F26" s="73"/>
    </row>
    <row r="27" spans="1:8" ht="18" customHeight="1">
      <c r="A27" s="74"/>
      <c r="B27" s="73" t="s">
        <v>85</v>
      </c>
      <c r="C27" s="73"/>
      <c r="D27" s="73"/>
      <c r="E27" s="73"/>
      <c r="F27" s="73"/>
    </row>
    <row r="28" spans="1:8" ht="18" customHeight="1">
      <c r="A28" s="74"/>
      <c r="B28" s="73" t="s">
        <v>69</v>
      </c>
      <c r="C28" s="73"/>
      <c r="D28" s="73"/>
      <c r="E28" s="73"/>
      <c r="F28" s="73"/>
    </row>
    <row r="29" spans="1:8" hidden="1">
      <c r="A29" s="50" t="s">
        <v>156</v>
      </c>
    </row>
  </sheetData>
  <mergeCells count="19">
    <mergeCell ref="A1:F1"/>
    <mergeCell ref="B2:D2"/>
    <mergeCell ref="B3:D3"/>
    <mergeCell ref="C4:C5"/>
    <mergeCell ref="A6:A7"/>
    <mergeCell ref="A4:A5"/>
    <mergeCell ref="B4:B5"/>
    <mergeCell ref="A8:A9"/>
    <mergeCell ref="B8:D8"/>
    <mergeCell ref="B9:D9"/>
    <mergeCell ref="B12:F12"/>
    <mergeCell ref="B10:F10"/>
    <mergeCell ref="B11:F11"/>
    <mergeCell ref="A13:A24"/>
    <mergeCell ref="B25:F25"/>
    <mergeCell ref="A26:A28"/>
    <mergeCell ref="B26:F26"/>
    <mergeCell ref="B27:F27"/>
    <mergeCell ref="B28:F28"/>
  </mergeCells>
  <phoneticPr fontId="2" type="noConversion"/>
  <dataValidations count="1">
    <dataValidation type="list" allowBlank="1" showInputMessage="1" showErrorMessage="1" sqref="C14:C23">
      <formula1>$A$29:$A$29</formula1>
    </dataValidation>
  </dataValidations>
  <pageMargins left="0.78740157480314965" right="0.78740157480314965" top="0.78740157480314965" bottom="0.78740157480314965" header="0.31496062992125984" footer="0.31496062992125984"/>
  <pageSetup paperSize="9" scale="81" fitToHeight="100" orientation="portrait" blackAndWhite="1" r:id="rId1"/>
  <rowBreaks count="1" manualBreakCount="1">
    <brk id="25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U8"/>
  <sheetViews>
    <sheetView view="pageBreakPreview" zoomScaleNormal="100" zoomScaleSheetLayoutView="100" workbookViewId="0">
      <pane xSplit="1" ySplit="2" topLeftCell="D3" activePane="bottomRight" state="frozen"/>
      <selection pane="topRight" activeCell="B1" sqref="B1"/>
      <selection pane="bottomLeft" activeCell="A3" sqref="A3"/>
      <selection pane="bottomRight" activeCell="T8" sqref="T8:U8"/>
    </sheetView>
  </sheetViews>
  <sheetFormatPr defaultColWidth="9" defaultRowHeight="13"/>
  <cols>
    <col min="1" max="1" width="12.26953125" style="6" bestFit="1" customWidth="1"/>
    <col min="2" max="2" width="4.90625" style="4" customWidth="1"/>
    <col min="3" max="3" width="4.90625" style="5" customWidth="1"/>
    <col min="4" max="5" width="6.36328125" style="5" customWidth="1"/>
    <col min="6" max="6" width="5" style="5" bestFit="1" customWidth="1"/>
    <col min="7" max="7" width="14.36328125" style="4" customWidth="1"/>
    <col min="8" max="9" width="5.08984375" style="4" customWidth="1"/>
    <col min="10" max="10" width="5.08984375" style="4" bestFit="1" customWidth="1"/>
    <col min="11" max="11" width="12.36328125" style="4" bestFit="1" customWidth="1"/>
    <col min="12" max="12" width="5" style="5" customWidth="1"/>
    <col min="13" max="13" width="5" style="5" bestFit="1" customWidth="1"/>
    <col min="14" max="14" width="5.08984375" style="3" bestFit="1" customWidth="1"/>
    <col min="15" max="15" width="8.453125" style="4" bestFit="1" customWidth="1"/>
    <col min="16" max="16" width="14.36328125" style="3" bestFit="1" customWidth="1"/>
    <col min="17" max="17" width="9.453125" style="56" bestFit="1" customWidth="1"/>
    <col min="18" max="18" width="14.36328125" style="3" bestFit="1" customWidth="1"/>
    <col min="19" max="19" width="9.453125" style="4" bestFit="1" customWidth="1"/>
    <col min="20" max="21" width="12.36328125" style="3" bestFit="1" customWidth="1"/>
    <col min="22" max="16384" width="9" style="3"/>
  </cols>
  <sheetData>
    <row r="1" spans="1:21" s="26" customFormat="1" ht="45.75" customHeight="1">
      <c r="A1" s="88" t="s">
        <v>185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</row>
    <row r="2" spans="1:21" s="21" customFormat="1" ht="91">
      <c r="A2" s="24" t="s">
        <v>26</v>
      </c>
      <c r="B2" s="39" t="s">
        <v>184</v>
      </c>
      <c r="C2" s="24" t="s">
        <v>183</v>
      </c>
      <c r="D2" s="25" t="s">
        <v>225</v>
      </c>
      <c r="E2" s="25" t="s">
        <v>182</v>
      </c>
      <c r="F2" s="25" t="s">
        <v>181</v>
      </c>
      <c r="G2" s="23" t="s">
        <v>180</v>
      </c>
      <c r="H2" s="23" t="s">
        <v>179</v>
      </c>
      <c r="I2" s="23" t="s">
        <v>178</v>
      </c>
      <c r="J2" s="25" t="s">
        <v>177</v>
      </c>
      <c r="K2" s="23" t="s">
        <v>176</v>
      </c>
      <c r="L2" s="23" t="s">
        <v>175</v>
      </c>
      <c r="M2" s="23" t="s">
        <v>174</v>
      </c>
      <c r="N2" s="39" t="s">
        <v>173</v>
      </c>
      <c r="O2" s="22" t="s">
        <v>172</v>
      </c>
      <c r="P2" s="22" t="s">
        <v>171</v>
      </c>
      <c r="Q2" s="22" t="s">
        <v>170</v>
      </c>
      <c r="R2" s="22" t="s">
        <v>169</v>
      </c>
      <c r="S2" s="22" t="s">
        <v>168</v>
      </c>
      <c r="T2" s="22" t="s">
        <v>167</v>
      </c>
      <c r="U2" s="22" t="s">
        <v>155</v>
      </c>
    </row>
    <row r="3" spans="1:21" s="14" customFormat="1" ht="26">
      <c r="A3" s="20" t="s">
        <v>166</v>
      </c>
      <c r="B3" s="30" t="s">
        <v>165</v>
      </c>
      <c r="C3" s="18" t="s">
        <v>164</v>
      </c>
      <c r="D3" s="18" t="s">
        <v>164</v>
      </c>
      <c r="E3" s="18" t="s">
        <v>164</v>
      </c>
      <c r="F3" s="18" t="s">
        <v>164</v>
      </c>
      <c r="G3" s="7">
        <v>5000000</v>
      </c>
      <c r="H3" s="63" t="s">
        <v>163</v>
      </c>
      <c r="I3" s="62">
        <v>0.9</v>
      </c>
      <c r="J3" s="60">
        <f>K3/G3</f>
        <v>0.02</v>
      </c>
      <c r="K3" s="7">
        <v>100000</v>
      </c>
      <c r="L3" s="17">
        <v>4.3499999999999996</v>
      </c>
      <c r="M3" s="17">
        <v>5.65</v>
      </c>
      <c r="N3" s="59">
        <f>M3/L3-1</f>
        <v>0.29885057471264376</v>
      </c>
      <c r="O3" s="58">
        <v>43466</v>
      </c>
      <c r="P3" s="7">
        <v>3000000</v>
      </c>
      <c r="Q3" s="58">
        <v>43709</v>
      </c>
      <c r="R3" s="7">
        <v>1500000</v>
      </c>
      <c r="S3" s="58">
        <v>43497</v>
      </c>
      <c r="T3" s="7">
        <v>72500</v>
      </c>
      <c r="U3" s="61" t="s">
        <v>161</v>
      </c>
    </row>
    <row r="4" spans="1:21" s="14" customFormat="1">
      <c r="A4" s="19"/>
      <c r="B4" s="18" t="s">
        <v>162</v>
      </c>
      <c r="C4" s="18"/>
      <c r="D4" s="18"/>
      <c r="E4" s="18"/>
      <c r="F4" s="18"/>
      <c r="G4" s="7"/>
      <c r="H4" s="7"/>
      <c r="I4" s="7"/>
      <c r="J4" s="60"/>
      <c r="K4" s="7"/>
      <c r="L4" s="17"/>
      <c r="M4" s="17"/>
      <c r="N4" s="59"/>
      <c r="O4" s="58"/>
      <c r="P4" s="7"/>
      <c r="Q4" s="58">
        <v>43770</v>
      </c>
      <c r="R4" s="7">
        <v>1500000</v>
      </c>
      <c r="S4" s="58">
        <v>43586</v>
      </c>
      <c r="T4" s="7">
        <v>72500</v>
      </c>
      <c r="U4" s="61" t="s">
        <v>161</v>
      </c>
    </row>
    <row r="5" spans="1:21" s="14" customFormat="1">
      <c r="A5" s="19"/>
      <c r="B5" s="18" t="s">
        <v>162</v>
      </c>
      <c r="C5" s="18"/>
      <c r="D5" s="18"/>
      <c r="E5" s="18"/>
      <c r="F5" s="18"/>
      <c r="G5" s="7"/>
      <c r="H5" s="7"/>
      <c r="I5" s="7"/>
      <c r="J5" s="60"/>
      <c r="K5" s="7"/>
      <c r="L5" s="17"/>
      <c r="M5" s="17"/>
      <c r="N5" s="59"/>
      <c r="O5" s="58"/>
      <c r="P5" s="7"/>
      <c r="Q5" s="58"/>
      <c r="R5" s="7"/>
      <c r="S5" s="58">
        <v>43678</v>
      </c>
      <c r="T5" s="7">
        <v>72500</v>
      </c>
      <c r="U5" s="61" t="s">
        <v>161</v>
      </c>
    </row>
    <row r="6" spans="1:21">
      <c r="A6" s="13"/>
      <c r="B6" s="11"/>
      <c r="C6" s="11"/>
      <c r="D6" s="12"/>
      <c r="E6" s="12"/>
      <c r="F6" s="12"/>
      <c r="G6" s="11"/>
      <c r="H6" s="11"/>
      <c r="I6" s="11"/>
      <c r="J6" s="60"/>
      <c r="K6" s="11"/>
      <c r="L6" s="17"/>
      <c r="M6" s="17"/>
      <c r="N6" s="59"/>
      <c r="O6" s="58"/>
      <c r="P6" s="7"/>
      <c r="Q6" s="58"/>
      <c r="R6" s="7"/>
      <c r="S6" s="58">
        <v>43770</v>
      </c>
      <c r="T6" s="7">
        <v>72500</v>
      </c>
      <c r="U6" s="57" t="s">
        <v>161</v>
      </c>
    </row>
    <row r="7" spans="1:21">
      <c r="A7" s="13"/>
      <c r="B7" s="11"/>
      <c r="C7" s="11"/>
      <c r="D7" s="12"/>
      <c r="E7" s="12"/>
      <c r="F7" s="12"/>
      <c r="G7" s="11"/>
      <c r="H7" s="11"/>
      <c r="I7" s="11"/>
      <c r="J7" s="60"/>
      <c r="K7" s="11"/>
      <c r="L7" s="17"/>
      <c r="M7" s="17"/>
      <c r="N7" s="59"/>
      <c r="O7" s="58"/>
      <c r="P7" s="7"/>
      <c r="Q7" s="58"/>
      <c r="R7" s="7"/>
      <c r="S7" s="58"/>
      <c r="T7" s="7"/>
      <c r="U7" s="57" t="s">
        <v>161</v>
      </c>
    </row>
    <row r="8" spans="1:21">
      <c r="A8" s="11" t="s">
        <v>160</v>
      </c>
      <c r="B8" s="11" t="s">
        <v>159</v>
      </c>
      <c r="C8" s="11" t="s">
        <v>159</v>
      </c>
      <c r="D8" s="11" t="s">
        <v>159</v>
      </c>
      <c r="E8" s="11" t="s">
        <v>159</v>
      </c>
      <c r="F8" s="11" t="s">
        <v>159</v>
      </c>
      <c r="G8" s="12" t="s">
        <v>159</v>
      </c>
      <c r="H8" s="12" t="s">
        <v>159</v>
      </c>
      <c r="I8" s="12" t="s">
        <v>159</v>
      </c>
      <c r="J8" s="12" t="s">
        <v>159</v>
      </c>
      <c r="K8" s="11" t="s">
        <v>159</v>
      </c>
      <c r="L8" s="12" t="s">
        <v>159</v>
      </c>
      <c r="M8" s="12" t="s">
        <v>159</v>
      </c>
      <c r="N8" s="12" t="s">
        <v>159</v>
      </c>
      <c r="O8" s="31" t="s">
        <v>159</v>
      </c>
      <c r="P8" s="7">
        <f>SUM(P3:P7)</f>
        <v>3000000</v>
      </c>
      <c r="Q8" s="31" t="s">
        <v>159</v>
      </c>
      <c r="R8" s="7">
        <f>SUM(R3:R7)</f>
        <v>3000000</v>
      </c>
      <c r="S8" s="31" t="s">
        <v>159</v>
      </c>
      <c r="T8" s="7">
        <v>290000</v>
      </c>
      <c r="U8" s="7">
        <f>ROUND(T8*40%,2)</f>
        <v>116000</v>
      </c>
    </row>
  </sheetData>
  <mergeCells count="1">
    <mergeCell ref="A1:T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5" orientation="landscape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33"/>
  <sheetViews>
    <sheetView view="pageBreakPreview" zoomScaleNormal="100" zoomScaleSheetLayoutView="100" workbookViewId="0">
      <selection activeCell="A10" sqref="A10"/>
    </sheetView>
  </sheetViews>
  <sheetFormatPr defaultColWidth="9" defaultRowHeight="14"/>
  <cols>
    <col min="1" max="1" width="16.36328125" style="2" customWidth="1"/>
    <col min="2" max="3" width="17.7265625" style="2" customWidth="1"/>
    <col min="4" max="4" width="18.08984375" style="2" customWidth="1"/>
    <col min="5" max="5" width="19.453125" style="2" customWidth="1"/>
    <col min="6" max="6" width="17.7265625" style="2" customWidth="1"/>
    <col min="7" max="7" width="42.6328125" style="1" customWidth="1"/>
    <col min="8" max="8" width="9" style="1"/>
    <col min="9" max="9" width="18" style="37" bestFit="1" customWidth="1"/>
    <col min="10" max="16384" width="9" style="1"/>
  </cols>
  <sheetData>
    <row r="1" spans="1:8" ht="42.75" customHeight="1">
      <c r="A1" s="83" t="s">
        <v>186</v>
      </c>
      <c r="B1" s="83"/>
      <c r="C1" s="83"/>
      <c r="D1" s="83"/>
      <c r="E1" s="83"/>
      <c r="F1" s="83"/>
      <c r="G1" s="49" t="s">
        <v>144</v>
      </c>
    </row>
    <row r="2" spans="1:8">
      <c r="A2" s="68" t="s">
        <v>106</v>
      </c>
      <c r="B2" s="76" t="str">
        <f>'信息统计表（此表需提供电子版）'!A20</f>
        <v>示例公司——甲公司</v>
      </c>
      <c r="C2" s="76"/>
      <c r="D2" s="76"/>
      <c r="E2" s="68" t="s">
        <v>115</v>
      </c>
      <c r="F2" s="69" t="str">
        <f>'信息统计表（此表需提供电子版）'!B20</f>
        <v>张三</v>
      </c>
    </row>
    <row r="3" spans="1:8">
      <c r="A3" s="68" t="s">
        <v>95</v>
      </c>
      <c r="B3" s="84" t="str">
        <f>'信息统计表（此表需提供电子版）'!D20</f>
        <v>海淀园</v>
      </c>
      <c r="C3" s="85"/>
      <c r="D3" s="86"/>
      <c r="E3" s="68" t="s">
        <v>229</v>
      </c>
      <c r="F3" s="69" t="str">
        <f>'信息统计表（此表需提供电子版）'!C20</f>
        <v>11111111-1</v>
      </c>
    </row>
    <row r="4" spans="1:8">
      <c r="A4" s="77" t="s">
        <v>5</v>
      </c>
      <c r="B4" s="79" t="str">
        <f>'信息统计表（此表需提供电子版）'!E20</f>
        <v>前沿信息产业</v>
      </c>
      <c r="C4" s="81" t="s">
        <v>117</v>
      </c>
      <c r="D4" s="68" t="s">
        <v>4</v>
      </c>
      <c r="E4" s="68" t="s">
        <v>97</v>
      </c>
      <c r="F4" s="68" t="s">
        <v>98</v>
      </c>
    </row>
    <row r="5" spans="1:8">
      <c r="A5" s="78"/>
      <c r="B5" s="80"/>
      <c r="C5" s="81"/>
      <c r="D5" s="69" t="str">
        <f>'信息统计表（此表需提供电子版）'!G20</f>
        <v>李四</v>
      </c>
      <c r="E5" s="69" t="str">
        <f>'信息统计表（此表需提供电子版）'!H20</f>
        <v>××部门经理</v>
      </c>
      <c r="F5" s="69" t="str">
        <f>'信息统计表（此表需提供电子版）'!I20</f>
        <v>134********</v>
      </c>
    </row>
    <row r="6" spans="1:8">
      <c r="A6" s="74" t="s">
        <v>62</v>
      </c>
      <c r="B6" s="52" t="s">
        <v>57</v>
      </c>
      <c r="C6" s="52" t="s">
        <v>58</v>
      </c>
      <c r="D6" s="52" t="s">
        <v>59</v>
      </c>
      <c r="E6" s="52" t="s">
        <v>60</v>
      </c>
      <c r="F6" s="52" t="s">
        <v>61</v>
      </c>
    </row>
    <row r="7" spans="1:8">
      <c r="A7" s="74"/>
      <c r="B7" s="51" t="str">
        <f>'信息统计表（此表需提供电子版）'!J20</f>
        <v>3</v>
      </c>
      <c r="C7" s="51" t="str">
        <f>'信息统计表（此表需提供电子版）'!K20</f>
        <v>4</v>
      </c>
      <c r="D7" s="51" t="str">
        <f>'信息统计表（此表需提供电子版）'!L20</f>
        <v>10</v>
      </c>
      <c r="E7" s="51" t="str">
        <f>'信息统计表（此表需提供电子版）'!M20</f>
        <v>20</v>
      </c>
      <c r="F7" s="51" t="str">
        <f>'信息统计表（此表需提供电子版）'!N20</f>
        <v>5</v>
      </c>
    </row>
    <row r="8" spans="1:8">
      <c r="A8" s="74" t="s">
        <v>108</v>
      </c>
      <c r="B8" s="74" t="s">
        <v>109</v>
      </c>
      <c r="C8" s="74"/>
      <c r="D8" s="74"/>
      <c r="E8" s="52" t="s">
        <v>110</v>
      </c>
      <c r="F8" s="52" t="s">
        <v>98</v>
      </c>
    </row>
    <row r="9" spans="1:8">
      <c r="A9" s="74"/>
      <c r="B9" s="75" t="str">
        <f>'信息统计表（此表需提供电子版）'!O20</f>
        <v>中国××银行股份有限公司</v>
      </c>
      <c r="C9" s="76"/>
      <c r="D9" s="76"/>
      <c r="E9" s="51" t="str">
        <f>'信息统计表（此表需提供电子版）'!P20</f>
        <v>王五</v>
      </c>
      <c r="F9" s="51" t="str">
        <f>'信息统计表（此表需提供电子版）'!Q20</f>
        <v>136********</v>
      </c>
    </row>
    <row r="10" spans="1:8" ht="42">
      <c r="A10" s="66" t="s">
        <v>252</v>
      </c>
      <c r="B10" s="75" t="str">
        <f>'信息统计表（此表需提供电子版）'!F20</f>
        <v>应对疫情的检测诊断、治疗及防护等相关药品和医疗器械的研发及产业化</v>
      </c>
      <c r="C10" s="87"/>
      <c r="D10" s="87"/>
      <c r="E10" s="87"/>
      <c r="F10" s="87"/>
    </row>
    <row r="11" spans="1:8" ht="98">
      <c r="A11" s="67" t="s">
        <v>227</v>
      </c>
      <c r="B11" s="82"/>
      <c r="C11" s="82"/>
      <c r="D11" s="82"/>
      <c r="E11" s="82"/>
      <c r="F11" s="82"/>
    </row>
    <row r="12" spans="1:8" ht="28">
      <c r="A12" s="52" t="s">
        <v>147</v>
      </c>
      <c r="B12" s="82"/>
      <c r="C12" s="82"/>
      <c r="D12" s="82"/>
      <c r="E12" s="82"/>
      <c r="F12" s="82"/>
    </row>
    <row r="13" spans="1:8" ht="42">
      <c r="A13" s="74" t="s">
        <v>82</v>
      </c>
      <c r="B13" s="54" t="s">
        <v>2</v>
      </c>
      <c r="C13" s="52" t="s">
        <v>67</v>
      </c>
      <c r="D13" s="52" t="s">
        <v>246</v>
      </c>
      <c r="E13" s="55" t="s">
        <v>68</v>
      </c>
      <c r="F13" s="55" t="s">
        <v>64</v>
      </c>
    </row>
    <row r="14" spans="1:8">
      <c r="A14" s="74"/>
      <c r="B14" s="52">
        <v>1</v>
      </c>
      <c r="C14" s="52" t="s">
        <v>187</v>
      </c>
      <c r="D14" s="48">
        <v>3000000</v>
      </c>
      <c r="E14" s="48">
        <v>148000</v>
      </c>
      <c r="F14" s="48">
        <v>59200</v>
      </c>
      <c r="G14" s="35"/>
      <c r="H14" s="36"/>
    </row>
    <row r="15" spans="1:8">
      <c r="A15" s="74"/>
      <c r="B15" s="52">
        <v>2</v>
      </c>
      <c r="C15" s="52"/>
      <c r="D15" s="48"/>
      <c r="E15" s="48"/>
      <c r="F15" s="48"/>
      <c r="G15" s="35"/>
      <c r="H15" s="36"/>
    </row>
    <row r="16" spans="1:8">
      <c r="A16" s="74"/>
      <c r="B16" s="52">
        <v>3</v>
      </c>
      <c r="C16" s="52"/>
      <c r="D16" s="48"/>
      <c r="E16" s="48"/>
      <c r="F16" s="48"/>
      <c r="G16" s="35"/>
      <c r="H16" s="36"/>
    </row>
    <row r="17" spans="1:8">
      <c r="A17" s="74"/>
      <c r="B17" s="52">
        <v>4</v>
      </c>
      <c r="C17" s="52"/>
      <c r="D17" s="48"/>
      <c r="E17" s="48"/>
      <c r="F17" s="48"/>
      <c r="G17" s="35"/>
      <c r="H17" s="36"/>
    </row>
    <row r="18" spans="1:8">
      <c r="A18" s="74"/>
      <c r="B18" s="52">
        <v>5</v>
      </c>
      <c r="C18" s="52"/>
      <c r="D18" s="48"/>
      <c r="E18" s="48"/>
      <c r="F18" s="48"/>
      <c r="G18" s="35"/>
      <c r="H18" s="36"/>
    </row>
    <row r="19" spans="1:8">
      <c r="A19" s="74"/>
      <c r="B19" s="52">
        <v>6</v>
      </c>
      <c r="C19" s="52"/>
      <c r="D19" s="48"/>
      <c r="E19" s="48"/>
      <c r="F19" s="48"/>
      <c r="G19" s="35"/>
      <c r="H19" s="36"/>
    </row>
    <row r="20" spans="1:8">
      <c r="A20" s="74"/>
      <c r="B20" s="52">
        <v>7</v>
      </c>
      <c r="C20" s="52"/>
      <c r="D20" s="48"/>
      <c r="E20" s="48"/>
      <c r="F20" s="48"/>
      <c r="G20" s="35"/>
      <c r="H20" s="36"/>
    </row>
    <row r="21" spans="1:8">
      <c r="A21" s="74"/>
      <c r="B21" s="52">
        <v>8</v>
      </c>
      <c r="C21" s="52"/>
      <c r="D21" s="48"/>
      <c r="E21" s="48"/>
      <c r="F21" s="48"/>
      <c r="G21" s="35"/>
      <c r="H21" s="36"/>
    </row>
    <row r="22" spans="1:8">
      <c r="A22" s="74"/>
      <c r="B22" s="52">
        <v>9</v>
      </c>
      <c r="C22" s="52"/>
      <c r="D22" s="48"/>
      <c r="E22" s="48"/>
      <c r="F22" s="48"/>
      <c r="G22" s="35"/>
      <c r="H22" s="36"/>
    </row>
    <row r="23" spans="1:8">
      <c r="A23" s="74"/>
      <c r="B23" s="52">
        <v>10</v>
      </c>
      <c r="C23" s="52"/>
      <c r="D23" s="48"/>
      <c r="E23" s="48"/>
      <c r="F23" s="48"/>
      <c r="G23" s="35"/>
      <c r="H23" s="36"/>
    </row>
    <row r="24" spans="1:8">
      <c r="A24" s="74"/>
      <c r="B24" s="52" t="s">
        <v>65</v>
      </c>
      <c r="C24" s="52" t="s">
        <v>66</v>
      </c>
      <c r="D24" s="48">
        <f>SUM(D14:D23)</f>
        <v>3000000</v>
      </c>
      <c r="E24" s="48">
        <f t="shared" ref="E24:F24" si="0">SUM(E14:E23)</f>
        <v>148000</v>
      </c>
      <c r="F24" s="48">
        <f t="shared" si="0"/>
        <v>59200</v>
      </c>
      <c r="G24" s="35"/>
      <c r="H24" s="36"/>
    </row>
    <row r="25" spans="1:8" ht="106" customHeight="1">
      <c r="A25" s="52" t="s">
        <v>0</v>
      </c>
      <c r="B25" s="73" t="s">
        <v>86</v>
      </c>
      <c r="C25" s="73"/>
      <c r="D25" s="73"/>
      <c r="E25" s="73"/>
      <c r="F25" s="73"/>
    </row>
    <row r="26" spans="1:8" ht="18" customHeight="1">
      <c r="A26" s="74" t="s">
        <v>145</v>
      </c>
      <c r="B26" s="73" t="s">
        <v>84</v>
      </c>
      <c r="C26" s="73"/>
      <c r="D26" s="73"/>
      <c r="E26" s="73"/>
      <c r="F26" s="73"/>
    </row>
    <row r="27" spans="1:8" ht="18" customHeight="1">
      <c r="A27" s="74"/>
      <c r="B27" s="73" t="s">
        <v>85</v>
      </c>
      <c r="C27" s="73"/>
      <c r="D27" s="73"/>
      <c r="E27" s="73"/>
      <c r="F27" s="73"/>
    </row>
    <row r="28" spans="1:8" ht="18" customHeight="1">
      <c r="A28" s="74"/>
      <c r="B28" s="73" t="s">
        <v>69</v>
      </c>
      <c r="C28" s="73"/>
      <c r="D28" s="73"/>
      <c r="E28" s="73"/>
      <c r="F28" s="73"/>
    </row>
    <row r="29" spans="1:8" hidden="1">
      <c r="A29" s="50" t="s">
        <v>187</v>
      </c>
    </row>
    <row r="30" spans="1:8" hidden="1">
      <c r="A30" s="53" t="s">
        <v>188</v>
      </c>
    </row>
    <row r="31" spans="1:8" hidden="1">
      <c r="A31" s="53" t="s">
        <v>189</v>
      </c>
    </row>
    <row r="32" spans="1:8" hidden="1">
      <c r="A32" s="53" t="s">
        <v>190</v>
      </c>
    </row>
    <row r="33" spans="1:1" hidden="1">
      <c r="A33" s="53" t="s">
        <v>191</v>
      </c>
    </row>
  </sheetData>
  <mergeCells count="19">
    <mergeCell ref="A1:F1"/>
    <mergeCell ref="B2:D2"/>
    <mergeCell ref="B3:D3"/>
    <mergeCell ref="C4:C5"/>
    <mergeCell ref="A6:A7"/>
    <mergeCell ref="A4:A5"/>
    <mergeCell ref="B4:B5"/>
    <mergeCell ref="A8:A9"/>
    <mergeCell ref="B8:D8"/>
    <mergeCell ref="B9:D9"/>
    <mergeCell ref="B12:F12"/>
    <mergeCell ref="B10:F10"/>
    <mergeCell ref="B11:F11"/>
    <mergeCell ref="A13:A24"/>
    <mergeCell ref="B25:F25"/>
    <mergeCell ref="A26:A28"/>
    <mergeCell ref="B26:F26"/>
    <mergeCell ref="B27:F27"/>
    <mergeCell ref="B28:F28"/>
  </mergeCells>
  <phoneticPr fontId="2" type="noConversion"/>
  <dataValidations count="1">
    <dataValidation type="list" allowBlank="1" showInputMessage="1" showErrorMessage="1" sqref="C14:C23">
      <formula1>$A$29:$A$33</formula1>
    </dataValidation>
  </dataValidations>
  <pageMargins left="0.78740157480314965" right="0.78740157480314965" top="0.78740157480314965" bottom="0.78740157480314965" header="0.31496062992125984" footer="0.31496062992125984"/>
  <pageSetup paperSize="9" scale="81" fitToHeight="100" orientation="portrait" blackAndWhite="1" r:id="rId1"/>
  <rowBreaks count="1" manualBreakCount="1">
    <brk id="25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7"/>
  <sheetViews>
    <sheetView view="pageBreakPreview" zoomScaleNormal="100" zoomScaleSheetLayoutView="100" workbookViewId="0">
      <pane xSplit="1" ySplit="2" topLeftCell="B3" activePane="bottomRight" state="frozen"/>
      <selection sqref="A1:U1"/>
      <selection pane="topRight" sqref="A1:U1"/>
      <selection pane="bottomLeft" sqref="A1:U1"/>
      <selection pane="bottomRight" activeCell="J7" sqref="J7:K7"/>
    </sheetView>
  </sheetViews>
  <sheetFormatPr defaultColWidth="9" defaultRowHeight="13"/>
  <cols>
    <col min="1" max="1" width="16.7265625" style="6" customWidth="1"/>
    <col min="2" max="2" width="15.36328125" style="4" customWidth="1"/>
    <col min="3" max="3" width="8.90625" style="5" customWidth="1"/>
    <col min="4" max="4" width="14.90625" style="4" bestFit="1" customWidth="1"/>
    <col min="5" max="5" width="5.08984375" style="4" bestFit="1" customWidth="1"/>
    <col min="6" max="6" width="8.453125" style="4" bestFit="1" customWidth="1"/>
    <col min="7" max="7" width="10.26953125" style="4" bestFit="1" customWidth="1"/>
    <col min="8" max="8" width="14.90625" style="3" bestFit="1" customWidth="1"/>
    <col min="9" max="9" width="14.08984375" style="3" customWidth="1"/>
    <col min="10" max="10" width="13" style="3" bestFit="1" customWidth="1"/>
    <col min="11" max="11" width="11.90625" style="3" bestFit="1" customWidth="1"/>
    <col min="12" max="16384" width="9" style="3"/>
  </cols>
  <sheetData>
    <row r="1" spans="1:11" s="26" customFormat="1" ht="45.75" customHeight="1">
      <c r="A1" s="88" t="s">
        <v>205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 s="21" customFormat="1" ht="39">
      <c r="A2" s="24" t="s">
        <v>26</v>
      </c>
      <c r="B2" s="25" t="s">
        <v>204</v>
      </c>
      <c r="C2" s="25" t="s">
        <v>181</v>
      </c>
      <c r="D2" s="23" t="s">
        <v>203</v>
      </c>
      <c r="E2" s="22" t="s">
        <v>202</v>
      </c>
      <c r="F2" s="22" t="s">
        <v>201</v>
      </c>
      <c r="G2" s="22" t="s">
        <v>200</v>
      </c>
      <c r="H2" s="22" t="s">
        <v>199</v>
      </c>
      <c r="I2" s="22" t="s">
        <v>168</v>
      </c>
      <c r="J2" s="22" t="s">
        <v>198</v>
      </c>
      <c r="K2" s="22" t="s">
        <v>197</v>
      </c>
    </row>
    <row r="3" spans="1:11" s="14" customFormat="1" ht="26">
      <c r="A3" s="20" t="s">
        <v>196</v>
      </c>
      <c r="B3" s="18" t="s">
        <v>164</v>
      </c>
      <c r="C3" s="18" t="s">
        <v>164</v>
      </c>
      <c r="D3" s="7">
        <v>3000000</v>
      </c>
      <c r="E3" s="15" t="s">
        <v>195</v>
      </c>
      <c r="F3" s="8" t="s">
        <v>194</v>
      </c>
      <c r="G3" s="8" t="s">
        <v>194</v>
      </c>
      <c r="H3" s="7">
        <v>3000000</v>
      </c>
      <c r="I3" s="8">
        <v>43497</v>
      </c>
      <c r="J3" s="7">
        <v>46000</v>
      </c>
      <c r="K3" s="7"/>
    </row>
    <row r="4" spans="1:11" s="14" customFormat="1">
      <c r="A4" s="19"/>
      <c r="B4" s="18"/>
      <c r="C4" s="18"/>
      <c r="D4" s="7"/>
      <c r="E4" s="15"/>
      <c r="F4" s="8"/>
      <c r="G4" s="8"/>
      <c r="H4" s="7"/>
      <c r="I4" s="8">
        <v>43586</v>
      </c>
      <c r="J4" s="7">
        <v>34000</v>
      </c>
      <c r="K4" s="7"/>
    </row>
    <row r="5" spans="1:11" s="14" customFormat="1">
      <c r="A5" s="19"/>
      <c r="B5" s="18"/>
      <c r="C5" s="18"/>
      <c r="D5" s="7"/>
      <c r="E5" s="15"/>
      <c r="F5" s="8"/>
      <c r="G5" s="8"/>
      <c r="H5" s="7"/>
      <c r="I5" s="64">
        <v>43678</v>
      </c>
      <c r="J5" s="7">
        <v>34000</v>
      </c>
      <c r="K5" s="7"/>
    </row>
    <row r="6" spans="1:11">
      <c r="A6" s="13"/>
      <c r="B6" s="12"/>
      <c r="C6" s="12"/>
      <c r="D6" s="11"/>
      <c r="E6" s="11"/>
      <c r="F6" s="11"/>
      <c r="G6" s="11" t="s">
        <v>193</v>
      </c>
      <c r="H6" s="7" t="s">
        <v>193</v>
      </c>
      <c r="I6" s="8">
        <v>43770</v>
      </c>
      <c r="J6" s="7">
        <v>34000</v>
      </c>
      <c r="K6" s="7"/>
    </row>
    <row r="7" spans="1:11">
      <c r="A7" s="13" t="s">
        <v>192</v>
      </c>
      <c r="B7" s="11" t="s">
        <v>161</v>
      </c>
      <c r="C7" s="12" t="s">
        <v>161</v>
      </c>
      <c r="D7" s="7">
        <f>SUM(D3:D6)</f>
        <v>3000000</v>
      </c>
      <c r="E7" s="11" t="s">
        <v>161</v>
      </c>
      <c r="F7" s="11" t="s">
        <v>161</v>
      </c>
      <c r="G7" s="11" t="s">
        <v>161</v>
      </c>
      <c r="H7" s="7">
        <f>SUM(H3:H6)</f>
        <v>3000000</v>
      </c>
      <c r="I7" s="11" t="s">
        <v>161</v>
      </c>
      <c r="J7" s="7">
        <f>SUM(J3:J6)</f>
        <v>148000</v>
      </c>
      <c r="K7" s="7">
        <f>ROUND(J7*40%,2)</f>
        <v>59200</v>
      </c>
    </row>
  </sheetData>
  <mergeCells count="1">
    <mergeCell ref="A1:K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29"/>
  <sheetViews>
    <sheetView view="pageBreakPreview" zoomScaleNormal="100" zoomScaleSheetLayoutView="100" workbookViewId="0">
      <selection activeCell="A10" sqref="A10"/>
    </sheetView>
  </sheetViews>
  <sheetFormatPr defaultColWidth="9" defaultRowHeight="14"/>
  <cols>
    <col min="1" max="1" width="16.36328125" style="2" customWidth="1"/>
    <col min="2" max="3" width="17.7265625" style="2" customWidth="1"/>
    <col min="4" max="4" width="18.08984375" style="2" customWidth="1"/>
    <col min="5" max="5" width="19.453125" style="2" customWidth="1"/>
    <col min="6" max="6" width="17.7265625" style="2" customWidth="1"/>
    <col min="7" max="7" width="42.6328125" style="1" customWidth="1"/>
    <col min="8" max="8" width="9" style="1"/>
    <col min="9" max="9" width="18" style="37" bestFit="1" customWidth="1"/>
    <col min="10" max="16384" width="9" style="1"/>
  </cols>
  <sheetData>
    <row r="1" spans="1:8" ht="42.75" customHeight="1">
      <c r="A1" s="83" t="s">
        <v>228</v>
      </c>
      <c r="B1" s="83"/>
      <c r="C1" s="83"/>
      <c r="D1" s="83"/>
      <c r="E1" s="83"/>
      <c r="F1" s="83"/>
      <c r="G1" s="49" t="s">
        <v>144</v>
      </c>
    </row>
    <row r="2" spans="1:8">
      <c r="A2" s="68" t="s">
        <v>106</v>
      </c>
      <c r="B2" s="76" t="str">
        <f>'信息统计表（此表需提供电子版）'!A20</f>
        <v>示例公司——甲公司</v>
      </c>
      <c r="C2" s="76"/>
      <c r="D2" s="76"/>
      <c r="E2" s="68" t="s">
        <v>115</v>
      </c>
      <c r="F2" s="69" t="str">
        <f>'信息统计表（此表需提供电子版）'!B20</f>
        <v>张三</v>
      </c>
    </row>
    <row r="3" spans="1:8">
      <c r="A3" s="68" t="s">
        <v>95</v>
      </c>
      <c r="B3" s="84" t="str">
        <f>'信息统计表（此表需提供电子版）'!D20</f>
        <v>海淀园</v>
      </c>
      <c r="C3" s="85"/>
      <c r="D3" s="86"/>
      <c r="E3" s="68" t="s">
        <v>229</v>
      </c>
      <c r="F3" s="69" t="str">
        <f>'信息统计表（此表需提供电子版）'!C20</f>
        <v>11111111-1</v>
      </c>
    </row>
    <row r="4" spans="1:8">
      <c r="A4" s="77" t="s">
        <v>5</v>
      </c>
      <c r="B4" s="79" t="str">
        <f>'信息统计表（此表需提供电子版）'!E20</f>
        <v>前沿信息产业</v>
      </c>
      <c r="C4" s="81" t="s">
        <v>117</v>
      </c>
      <c r="D4" s="68" t="s">
        <v>4</v>
      </c>
      <c r="E4" s="68" t="s">
        <v>97</v>
      </c>
      <c r="F4" s="68" t="s">
        <v>98</v>
      </c>
    </row>
    <row r="5" spans="1:8">
      <c r="A5" s="78"/>
      <c r="B5" s="80"/>
      <c r="C5" s="81"/>
      <c r="D5" s="69" t="str">
        <f>'信息统计表（此表需提供电子版）'!G20</f>
        <v>李四</v>
      </c>
      <c r="E5" s="69" t="str">
        <f>'信息统计表（此表需提供电子版）'!H20</f>
        <v>××部门经理</v>
      </c>
      <c r="F5" s="69" t="str">
        <f>'信息统计表（此表需提供电子版）'!I20</f>
        <v>134********</v>
      </c>
    </row>
    <row r="6" spans="1:8">
      <c r="A6" s="74" t="s">
        <v>62</v>
      </c>
      <c r="B6" s="52" t="s">
        <v>57</v>
      </c>
      <c r="C6" s="52" t="s">
        <v>58</v>
      </c>
      <c r="D6" s="52" t="s">
        <v>59</v>
      </c>
      <c r="E6" s="52" t="s">
        <v>60</v>
      </c>
      <c r="F6" s="52" t="s">
        <v>61</v>
      </c>
    </row>
    <row r="7" spans="1:8">
      <c r="A7" s="74"/>
      <c r="B7" s="51" t="str">
        <f>'信息统计表（此表需提供电子版）'!J20</f>
        <v>3</v>
      </c>
      <c r="C7" s="51" t="str">
        <f>'信息统计表（此表需提供电子版）'!K20</f>
        <v>4</v>
      </c>
      <c r="D7" s="51" t="str">
        <f>'信息统计表（此表需提供电子版）'!L20</f>
        <v>10</v>
      </c>
      <c r="E7" s="51" t="str">
        <f>'信息统计表（此表需提供电子版）'!M20</f>
        <v>20</v>
      </c>
      <c r="F7" s="51" t="str">
        <f>'信息统计表（此表需提供电子版）'!N20</f>
        <v>5</v>
      </c>
    </row>
    <row r="8" spans="1:8">
      <c r="A8" s="74" t="s">
        <v>108</v>
      </c>
      <c r="B8" s="74" t="s">
        <v>109</v>
      </c>
      <c r="C8" s="74"/>
      <c r="D8" s="74"/>
      <c r="E8" s="52" t="s">
        <v>110</v>
      </c>
      <c r="F8" s="52" t="s">
        <v>98</v>
      </c>
    </row>
    <row r="9" spans="1:8">
      <c r="A9" s="74"/>
      <c r="B9" s="75" t="str">
        <f>'信息统计表（此表需提供电子版）'!O20</f>
        <v>中国××银行股份有限公司</v>
      </c>
      <c r="C9" s="76"/>
      <c r="D9" s="76"/>
      <c r="E9" s="51" t="str">
        <f>'信息统计表（此表需提供电子版）'!P20</f>
        <v>王五</v>
      </c>
      <c r="F9" s="51" t="str">
        <f>'信息统计表（此表需提供电子版）'!Q20</f>
        <v>136********</v>
      </c>
    </row>
    <row r="10" spans="1:8" ht="42">
      <c r="A10" s="66" t="s">
        <v>252</v>
      </c>
      <c r="B10" s="75" t="str">
        <f>'信息统计表（此表需提供电子版）'!F20</f>
        <v>应对疫情的检测诊断、治疗及防护等相关药品和医疗器械的研发及产业化</v>
      </c>
      <c r="C10" s="87"/>
      <c r="D10" s="87"/>
      <c r="E10" s="87"/>
      <c r="F10" s="87"/>
    </row>
    <row r="11" spans="1:8" ht="98">
      <c r="A11" s="67" t="s">
        <v>227</v>
      </c>
      <c r="B11" s="82"/>
      <c r="C11" s="82"/>
      <c r="D11" s="82"/>
      <c r="E11" s="82"/>
      <c r="F11" s="82"/>
    </row>
    <row r="12" spans="1:8" ht="28">
      <c r="A12" s="52" t="s">
        <v>147</v>
      </c>
      <c r="B12" s="82"/>
      <c r="C12" s="82"/>
      <c r="D12" s="82"/>
      <c r="E12" s="82"/>
      <c r="F12" s="82"/>
    </row>
    <row r="13" spans="1:8" ht="28">
      <c r="A13" s="74" t="s">
        <v>82</v>
      </c>
      <c r="B13" s="54" t="s">
        <v>2</v>
      </c>
      <c r="C13" s="52" t="s">
        <v>67</v>
      </c>
      <c r="D13" s="52" t="s">
        <v>207</v>
      </c>
      <c r="E13" s="55" t="s">
        <v>215</v>
      </c>
      <c r="F13" s="55" t="s">
        <v>155</v>
      </c>
    </row>
    <row r="14" spans="1:8">
      <c r="A14" s="74"/>
      <c r="B14" s="52">
        <v>1</v>
      </c>
      <c r="C14" s="52" t="s">
        <v>247</v>
      </c>
      <c r="D14" s="48">
        <v>260000</v>
      </c>
      <c r="E14" s="48">
        <v>80000</v>
      </c>
      <c r="F14" s="48">
        <v>68000</v>
      </c>
      <c r="G14" s="35"/>
      <c r="H14" s="36"/>
    </row>
    <row r="15" spans="1:8">
      <c r="A15" s="74"/>
      <c r="B15" s="52">
        <v>2</v>
      </c>
      <c r="C15" s="52"/>
      <c r="D15" s="48"/>
      <c r="E15" s="48"/>
      <c r="F15" s="48"/>
      <c r="G15" s="35"/>
      <c r="H15" s="36"/>
    </row>
    <row r="16" spans="1:8">
      <c r="A16" s="74"/>
      <c r="B16" s="52">
        <v>3</v>
      </c>
      <c r="C16" s="52"/>
      <c r="D16" s="48"/>
      <c r="E16" s="48"/>
      <c r="F16" s="48"/>
      <c r="G16" s="35"/>
      <c r="H16" s="36"/>
    </row>
    <row r="17" spans="1:8">
      <c r="A17" s="74"/>
      <c r="B17" s="52">
        <v>4</v>
      </c>
      <c r="C17" s="52"/>
      <c r="D17" s="48"/>
      <c r="E17" s="48"/>
      <c r="F17" s="48"/>
      <c r="G17" s="35"/>
      <c r="H17" s="36"/>
    </row>
    <row r="18" spans="1:8">
      <c r="A18" s="74"/>
      <c r="B18" s="52">
        <v>5</v>
      </c>
      <c r="C18" s="52"/>
      <c r="D18" s="48"/>
      <c r="E18" s="48"/>
      <c r="F18" s="48"/>
      <c r="G18" s="35"/>
      <c r="H18" s="36"/>
    </row>
    <row r="19" spans="1:8">
      <c r="A19" s="74"/>
      <c r="B19" s="52">
        <v>6</v>
      </c>
      <c r="C19" s="52"/>
      <c r="D19" s="48"/>
      <c r="E19" s="48"/>
      <c r="F19" s="48"/>
      <c r="G19" s="35"/>
      <c r="H19" s="36"/>
    </row>
    <row r="20" spans="1:8">
      <c r="A20" s="74"/>
      <c r="B20" s="52">
        <v>7</v>
      </c>
      <c r="C20" s="52"/>
      <c r="D20" s="48"/>
      <c r="E20" s="48"/>
      <c r="F20" s="48"/>
      <c r="G20" s="35"/>
      <c r="H20" s="36"/>
    </row>
    <row r="21" spans="1:8">
      <c r="A21" s="74"/>
      <c r="B21" s="52">
        <v>8</v>
      </c>
      <c r="C21" s="52"/>
      <c r="D21" s="48"/>
      <c r="E21" s="48"/>
      <c r="F21" s="48"/>
      <c r="G21" s="35"/>
      <c r="H21" s="36"/>
    </row>
    <row r="22" spans="1:8">
      <c r="A22" s="74"/>
      <c r="B22" s="52">
        <v>9</v>
      </c>
      <c r="C22" s="52"/>
      <c r="D22" s="48"/>
      <c r="E22" s="48"/>
      <c r="F22" s="48"/>
      <c r="G22" s="35"/>
      <c r="H22" s="36"/>
    </row>
    <row r="23" spans="1:8">
      <c r="A23" s="74"/>
      <c r="B23" s="52">
        <v>10</v>
      </c>
      <c r="C23" s="52"/>
      <c r="D23" s="48"/>
      <c r="E23" s="48"/>
      <c r="F23" s="48"/>
      <c r="G23" s="35"/>
      <c r="H23" s="36"/>
    </row>
    <row r="24" spans="1:8">
      <c r="A24" s="74"/>
      <c r="B24" s="52" t="s">
        <v>65</v>
      </c>
      <c r="C24" s="52" t="s">
        <v>66</v>
      </c>
      <c r="D24" s="48">
        <f>SUM(D14:D23)</f>
        <v>260000</v>
      </c>
      <c r="E24" s="48">
        <f t="shared" ref="E24:F24" si="0">SUM(E14:E23)</f>
        <v>80000</v>
      </c>
      <c r="F24" s="48">
        <f t="shared" si="0"/>
        <v>68000</v>
      </c>
      <c r="G24" s="35"/>
      <c r="H24" s="36"/>
    </row>
    <row r="25" spans="1:8" ht="106" customHeight="1">
      <c r="A25" s="52" t="s">
        <v>0</v>
      </c>
      <c r="B25" s="73" t="s">
        <v>86</v>
      </c>
      <c r="C25" s="73"/>
      <c r="D25" s="73"/>
      <c r="E25" s="73"/>
      <c r="F25" s="73"/>
    </row>
    <row r="26" spans="1:8" ht="18" customHeight="1">
      <c r="A26" s="74" t="s">
        <v>145</v>
      </c>
      <c r="B26" s="73" t="s">
        <v>84</v>
      </c>
      <c r="C26" s="73"/>
      <c r="D26" s="73"/>
      <c r="E26" s="73"/>
      <c r="F26" s="73"/>
    </row>
    <row r="27" spans="1:8" ht="18" customHeight="1">
      <c r="A27" s="74"/>
      <c r="B27" s="73" t="s">
        <v>85</v>
      </c>
      <c r="C27" s="73"/>
      <c r="D27" s="73"/>
      <c r="E27" s="73"/>
      <c r="F27" s="73"/>
    </row>
    <row r="28" spans="1:8" ht="18" customHeight="1">
      <c r="A28" s="74"/>
      <c r="B28" s="73" t="s">
        <v>69</v>
      </c>
      <c r="C28" s="73"/>
      <c r="D28" s="73"/>
      <c r="E28" s="73"/>
      <c r="F28" s="73"/>
    </row>
    <row r="29" spans="1:8" hidden="1">
      <c r="A29" s="50" t="s">
        <v>206</v>
      </c>
    </row>
  </sheetData>
  <mergeCells count="19">
    <mergeCell ref="A1:F1"/>
    <mergeCell ref="B2:D2"/>
    <mergeCell ref="B3:D3"/>
    <mergeCell ref="C4:C5"/>
    <mergeCell ref="A6:A7"/>
    <mergeCell ref="A4:A5"/>
    <mergeCell ref="B4:B5"/>
    <mergeCell ref="A8:A9"/>
    <mergeCell ref="B8:D8"/>
    <mergeCell ref="B9:D9"/>
    <mergeCell ref="B12:F12"/>
    <mergeCell ref="B10:F10"/>
    <mergeCell ref="B11:F11"/>
    <mergeCell ref="A13:A24"/>
    <mergeCell ref="B25:F25"/>
    <mergeCell ref="A26:A28"/>
    <mergeCell ref="B26:F26"/>
    <mergeCell ref="B27:F27"/>
    <mergeCell ref="B28:F28"/>
  </mergeCells>
  <phoneticPr fontId="2" type="noConversion"/>
  <dataValidations count="1">
    <dataValidation type="list" allowBlank="1" showInputMessage="1" showErrorMessage="1" sqref="C14:C23">
      <formula1>$A$29:$A$29</formula1>
    </dataValidation>
  </dataValidations>
  <pageMargins left="0.78740157480314965" right="0.78740157480314965" top="0.78740157480314965" bottom="0.78740157480314965" header="0.31496062992125984" footer="0.31496062992125984"/>
  <pageSetup paperSize="9" scale="81" fitToHeight="100" orientation="portrait" blackAndWhite="1" r:id="rId1"/>
  <rowBreaks count="1" manualBreakCount="1">
    <brk id="25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15"/>
  <sheetViews>
    <sheetView view="pageBreakPreview" zoomScaleNormal="100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4" sqref="D4"/>
    </sheetView>
  </sheetViews>
  <sheetFormatPr defaultColWidth="9" defaultRowHeight="13"/>
  <cols>
    <col min="1" max="1" width="22.6328125" style="6" customWidth="1"/>
    <col min="2" max="2" width="22.90625" style="4" customWidth="1"/>
    <col min="3" max="3" width="11.7265625" style="4" customWidth="1"/>
    <col min="4" max="4" width="14.26953125" style="56" customWidth="1"/>
    <col min="5" max="5" width="15.6328125" style="56" customWidth="1"/>
    <col min="6" max="6" width="14.26953125" style="56" customWidth="1"/>
    <col min="7" max="7" width="14.36328125" style="3" bestFit="1" customWidth="1"/>
    <col min="8" max="8" width="15.08984375" style="4" customWidth="1"/>
    <col min="9" max="9" width="16.08984375" style="3" customWidth="1"/>
    <col min="10" max="10" width="16" style="3" customWidth="1"/>
    <col min="11" max="16384" width="9" style="3"/>
  </cols>
  <sheetData>
    <row r="1" spans="1:10" s="26" customFormat="1" ht="45.75" customHeight="1">
      <c r="A1" s="88" t="s">
        <v>248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s="21" customFormat="1" ht="33" customHeight="1">
      <c r="A2" s="24" t="s">
        <v>26</v>
      </c>
      <c r="B2" s="23" t="s">
        <v>219</v>
      </c>
      <c r="C2" s="23" t="s">
        <v>214</v>
      </c>
      <c r="D2" s="22" t="s">
        <v>213</v>
      </c>
      <c r="E2" s="22" t="s">
        <v>218</v>
      </c>
      <c r="F2" s="22" t="s">
        <v>212</v>
      </c>
      <c r="G2" s="22" t="s">
        <v>211</v>
      </c>
      <c r="H2" s="22" t="s">
        <v>216</v>
      </c>
      <c r="I2" s="22" t="s">
        <v>217</v>
      </c>
      <c r="J2" s="22" t="s">
        <v>155</v>
      </c>
    </row>
    <row r="3" spans="1:10" s="14" customFormat="1" ht="26">
      <c r="A3" s="20" t="s">
        <v>210</v>
      </c>
      <c r="B3" s="63">
        <v>5000000</v>
      </c>
      <c r="C3" s="63" t="s">
        <v>209</v>
      </c>
      <c r="D3" s="65">
        <v>500000</v>
      </c>
      <c r="E3" s="65">
        <v>200000</v>
      </c>
      <c r="F3" s="58">
        <v>43466</v>
      </c>
      <c r="G3" s="7">
        <v>65000</v>
      </c>
      <c r="H3" s="58">
        <v>43466</v>
      </c>
      <c r="I3" s="7">
        <v>20000</v>
      </c>
      <c r="J3" s="61" t="s">
        <v>161</v>
      </c>
    </row>
    <row r="4" spans="1:10" s="14" customFormat="1">
      <c r="A4" s="19"/>
      <c r="B4" s="63"/>
      <c r="C4" s="7"/>
      <c r="D4" s="57" t="s">
        <v>162</v>
      </c>
      <c r="E4" s="57"/>
      <c r="F4" s="58">
        <v>43556</v>
      </c>
      <c r="G4" s="7">
        <v>65000</v>
      </c>
      <c r="H4" s="58">
        <v>43556</v>
      </c>
      <c r="I4" s="7">
        <v>20000</v>
      </c>
      <c r="J4" s="61" t="s">
        <v>161</v>
      </c>
    </row>
    <row r="5" spans="1:10" s="14" customFormat="1">
      <c r="A5" s="19"/>
      <c r="B5" s="63"/>
      <c r="C5" s="7"/>
      <c r="D5" s="57"/>
      <c r="E5" s="57"/>
      <c r="F5" s="58">
        <v>43647</v>
      </c>
      <c r="G5" s="7">
        <v>65000</v>
      </c>
      <c r="H5" s="58">
        <v>43647</v>
      </c>
      <c r="I5" s="7">
        <v>20000</v>
      </c>
      <c r="J5" s="61" t="s">
        <v>161</v>
      </c>
    </row>
    <row r="6" spans="1:10" s="14" customFormat="1">
      <c r="A6" s="19"/>
      <c r="B6" s="63"/>
      <c r="C6" s="7"/>
      <c r="D6" s="57"/>
      <c r="E6" s="57"/>
      <c r="F6" s="58">
        <v>43770</v>
      </c>
      <c r="G6" s="7">
        <v>65000</v>
      </c>
      <c r="H6" s="58">
        <v>43770</v>
      </c>
      <c r="I6" s="7">
        <v>20000</v>
      </c>
      <c r="J6" s="61" t="s">
        <v>161</v>
      </c>
    </row>
    <row r="7" spans="1:10" s="14" customFormat="1">
      <c r="A7" s="19"/>
      <c r="B7" s="63"/>
      <c r="C7" s="7"/>
      <c r="D7" s="57"/>
      <c r="E7" s="57"/>
      <c r="F7" s="58"/>
      <c r="G7" s="7"/>
      <c r="H7" s="57"/>
      <c r="I7" s="7"/>
      <c r="J7" s="61" t="s">
        <v>161</v>
      </c>
    </row>
    <row r="8" spans="1:10" s="14" customFormat="1">
      <c r="A8" s="19"/>
      <c r="B8" s="63"/>
      <c r="C8" s="7"/>
      <c r="D8" s="57"/>
      <c r="E8" s="57"/>
      <c r="F8" s="58"/>
      <c r="G8" s="7"/>
      <c r="H8" s="57"/>
      <c r="I8" s="7"/>
      <c r="J8" s="61" t="s">
        <v>161</v>
      </c>
    </row>
    <row r="9" spans="1:10" s="14" customFormat="1">
      <c r="A9" s="19"/>
      <c r="B9" s="63"/>
      <c r="C9" s="7"/>
      <c r="D9" s="57"/>
      <c r="E9" s="57"/>
      <c r="F9" s="58"/>
      <c r="G9" s="7"/>
      <c r="H9" s="57"/>
      <c r="I9" s="7"/>
      <c r="J9" s="61" t="s">
        <v>161</v>
      </c>
    </row>
    <row r="10" spans="1:10" s="14" customFormat="1">
      <c r="A10" s="19"/>
      <c r="B10" s="63"/>
      <c r="C10" s="7"/>
      <c r="D10" s="57"/>
      <c r="E10" s="57"/>
      <c r="F10" s="58"/>
      <c r="G10" s="7"/>
      <c r="H10" s="57"/>
      <c r="I10" s="7"/>
      <c r="J10" s="61" t="s">
        <v>161</v>
      </c>
    </row>
    <row r="11" spans="1:10" s="14" customFormat="1">
      <c r="A11" s="19"/>
      <c r="B11" s="63"/>
      <c r="C11" s="7"/>
      <c r="D11" s="57"/>
      <c r="E11" s="57"/>
      <c r="F11" s="57"/>
      <c r="G11" s="7"/>
      <c r="H11" s="57"/>
      <c r="I11" s="7"/>
      <c r="J11" s="61" t="s">
        <v>161</v>
      </c>
    </row>
    <row r="12" spans="1:10" s="14" customFormat="1">
      <c r="A12" s="19"/>
      <c r="B12" s="63"/>
      <c r="C12" s="7"/>
      <c r="D12" s="57"/>
      <c r="E12" s="57"/>
      <c r="F12" s="57"/>
      <c r="G12" s="7" t="s">
        <v>162</v>
      </c>
      <c r="H12" s="57"/>
      <c r="I12" s="7"/>
      <c r="J12" s="61" t="s">
        <v>161</v>
      </c>
    </row>
    <row r="13" spans="1:10">
      <c r="A13" s="13"/>
      <c r="B13" s="11"/>
      <c r="C13" s="11"/>
      <c r="D13" s="57"/>
      <c r="E13" s="57"/>
      <c r="F13" s="57"/>
      <c r="G13" s="7"/>
      <c r="H13" s="57"/>
      <c r="I13" s="7"/>
      <c r="J13" s="57" t="s">
        <v>161</v>
      </c>
    </row>
    <row r="14" spans="1:10">
      <c r="A14" s="13"/>
      <c r="B14" s="11"/>
      <c r="C14" s="11"/>
      <c r="D14" s="57"/>
      <c r="E14" s="57"/>
      <c r="F14" s="57"/>
      <c r="G14" s="7"/>
      <c r="H14" s="58"/>
      <c r="I14" s="7"/>
      <c r="J14" s="57" t="s">
        <v>161</v>
      </c>
    </row>
    <row r="15" spans="1:10">
      <c r="A15" s="11" t="s">
        <v>208</v>
      </c>
      <c r="B15" s="12" t="s">
        <v>159</v>
      </c>
      <c r="C15" s="12" t="s">
        <v>159</v>
      </c>
      <c r="D15" s="12" t="s">
        <v>159</v>
      </c>
      <c r="E15" s="12" t="s">
        <v>159</v>
      </c>
      <c r="F15" s="12" t="s">
        <v>159</v>
      </c>
      <c r="G15" s="7">
        <f>SUM(G3:G14)</f>
        <v>260000</v>
      </c>
      <c r="H15" s="12" t="s">
        <v>159</v>
      </c>
      <c r="I15" s="7">
        <f>SUM(I3:I14)</f>
        <v>80000</v>
      </c>
      <c r="J15" s="7">
        <f>(G15+I15)*20%</f>
        <v>68000</v>
      </c>
    </row>
  </sheetData>
  <mergeCells count="1">
    <mergeCell ref="A1:J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2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18</vt:i4>
      </vt:variant>
    </vt:vector>
  </HeadingPairs>
  <TitlesOfParts>
    <vt:vector size="31" baseType="lpstr">
      <vt:lpstr>信息统计表（此表需提供电子版）</vt:lpstr>
      <vt:lpstr>4-1银行贷款类</vt:lpstr>
      <vt:lpstr>4-1-1银行贷款类</vt:lpstr>
      <vt:lpstr>4-2担保贷款类</vt:lpstr>
      <vt:lpstr>4-2-1担保贷款类</vt:lpstr>
      <vt:lpstr>4-3债券融资类</vt:lpstr>
      <vt:lpstr>4-3-1债券融资类</vt:lpstr>
      <vt:lpstr>4-4融资租赁类</vt:lpstr>
      <vt:lpstr>4-4-1融资租赁类</vt:lpstr>
      <vt:lpstr>2-1-2知识产权质押贷款（废）</vt:lpstr>
      <vt:lpstr>2-1-3股权质押贷款（废）</vt:lpstr>
      <vt:lpstr>2-1-4应收账款质押贷款（废）</vt:lpstr>
      <vt:lpstr>2-1-5并购贷款（废）</vt:lpstr>
      <vt:lpstr>'4-1-1银行贷款类'!Print_Area</vt:lpstr>
      <vt:lpstr>'4-1银行贷款类'!Print_Area</vt:lpstr>
      <vt:lpstr>'4-2担保贷款类'!Print_Area</vt:lpstr>
      <vt:lpstr>'4-3债券融资类'!Print_Area</vt:lpstr>
      <vt:lpstr>'4-4融资租赁类'!Print_Area</vt:lpstr>
      <vt:lpstr>'4-1银行贷款类'!Print_Titles</vt:lpstr>
      <vt:lpstr>'4-2担保贷款类'!Print_Titles</vt:lpstr>
      <vt:lpstr>'4-3债券融资类'!Print_Titles</vt:lpstr>
      <vt:lpstr>'4-4融资租赁类'!Print_Titles</vt:lpstr>
      <vt:lpstr>'4-1银行贷款类'!simple_0_2</vt:lpstr>
      <vt:lpstr>'4-2担保贷款类'!simple_0_2</vt:lpstr>
      <vt:lpstr>'4-3债券融资类'!simple_0_2</vt:lpstr>
      <vt:lpstr>'4-4融资租赁类'!simple_0_2</vt:lpstr>
      <vt:lpstr>'4-1银行贷款类'!simple_0_4</vt:lpstr>
      <vt:lpstr>'4-2担保贷款类'!simple_0_4</vt:lpstr>
      <vt:lpstr>'4-3债券融资类'!simple_0_4</vt:lpstr>
      <vt:lpstr>'4-4融资租赁类'!simple_0_4</vt:lpstr>
      <vt:lpstr>'4-1银行贷款类'!simple_0_6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徐先生</dc:creator>
  <cp:lastModifiedBy>徐寅望</cp:lastModifiedBy>
  <cp:lastPrinted>2020-02-13T02:31:38Z</cp:lastPrinted>
  <dcterms:created xsi:type="dcterms:W3CDTF">2018-06-27T06:40:32Z</dcterms:created>
  <dcterms:modified xsi:type="dcterms:W3CDTF">2020-02-20T11:49:40Z</dcterms:modified>
</cp:coreProperties>
</file>